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atntfile\SNSFILE\2024년\01. 광고사업본부\01. 미디어광고사업실\02. 광고전략팀\3. 소개서\홈페이지_광고\"/>
    </mc:Choice>
  </mc:AlternateContent>
  <xr:revisionPtr revIDLastSave="0" documentId="8_{055831C0-0717-403F-8315-5D9A897EDC60}" xr6:coauthVersionLast="36" xr6:coauthVersionMax="36" xr10:uidLastSave="{00000000-0000-0000-0000-000000000000}"/>
  <bookViews>
    <workbookView xWindow="240" yWindow="110" windowWidth="20740" windowHeight="11700" tabRatio="473" firstSheet="1" activeTab="1" xr2:uid="{00000000-000D-0000-FFFF-FFFF00000000}"/>
  </bookViews>
  <sheets>
    <sheet name="서비스율 요약" sheetId="30" state="hidden" r:id="rId1"/>
    <sheet name="Media Mix" sheetId="46" r:id="rId2"/>
    <sheet name="1000_AD타임" sheetId="23" state="hidden" r:id="rId3"/>
    <sheet name="AAM 타겟팅 옵션 안내" sheetId="50" r:id="rId4"/>
    <sheet name="위약금가이드" sheetId="34" r:id="rId5"/>
    <sheet name="제작가이드_ALL" sheetId="48" r:id="rId6"/>
    <sheet name="2018년 판매 정책 변경 가이드" sheetId="31" state="hidden" r:id="rId7"/>
  </sheets>
  <externalReferences>
    <externalReference r:id="rId8"/>
  </externalReferences>
  <definedNames>
    <definedName name="_xlnm._FilterDatabase" localSheetId="1" hidden="1">'Media Mix'!$A$6:$L$32</definedName>
    <definedName name="_xlnm._FilterDatabase" localSheetId="5" hidden="1">제작가이드_ALL!$A$6:$M$6</definedName>
    <definedName name="_xlnm.Print_Area" localSheetId="0">'서비스율 요약'!$A$1:$L$11</definedName>
    <definedName name="전체단가표">[1]전체단가표!$A$2:$F$140</definedName>
  </definedNames>
  <calcPr calcId="191029"/>
</workbook>
</file>

<file path=xl/calcChain.xml><?xml version="1.0" encoding="utf-8"?>
<calcChain xmlns="http://schemas.openxmlformats.org/spreadsheetml/2006/main">
  <c r="F19" i="34" l="1"/>
  <c r="F18" i="34"/>
  <c r="E20" i="34"/>
  <c r="E19" i="34"/>
  <c r="E18" i="34"/>
  <c r="F15" i="34"/>
  <c r="F16" i="34"/>
  <c r="F17" i="34"/>
  <c r="E17" i="34"/>
  <c r="E16" i="34"/>
  <c r="E15" i="34"/>
  <c r="F20" i="34"/>
  <c r="C8" i="34" l="1"/>
  <c r="C7" i="34"/>
  <c r="J62" i="23" l="1"/>
  <c r="L62" i="23"/>
  <c r="G63" i="23"/>
  <c r="L63" i="23" s="1"/>
  <c r="J63" i="23"/>
  <c r="J64" i="23"/>
  <c r="L64" i="23"/>
  <c r="J65" i="23"/>
  <c r="L65" i="23"/>
  <c r="J66" i="23"/>
  <c r="L66" i="23"/>
  <c r="J67" i="23"/>
  <c r="L67" i="23"/>
  <c r="J29" i="23"/>
  <c r="G29" i="23"/>
  <c r="G32" i="23" s="1"/>
  <c r="N28" i="23" s="1"/>
  <c r="G138" i="23"/>
  <c r="N137" i="23" s="1"/>
  <c r="L137" i="23"/>
  <c r="L138" i="23" s="1"/>
  <c r="M137" i="23" s="1"/>
  <c r="J137" i="23"/>
  <c r="J138" i="23" s="1"/>
  <c r="O138" i="23" s="1"/>
  <c r="G132" i="23"/>
  <c r="N127" i="23" s="1"/>
  <c r="L131" i="23"/>
  <c r="J131" i="23"/>
  <c r="L130" i="23"/>
  <c r="J130" i="23"/>
  <c r="L129" i="23"/>
  <c r="J129" i="23"/>
  <c r="L128" i="23"/>
  <c r="J128" i="23"/>
  <c r="L127" i="23"/>
  <c r="J127" i="23"/>
  <c r="G122" i="23"/>
  <c r="N117" i="23" s="1"/>
  <c r="L121" i="23"/>
  <c r="J121" i="23"/>
  <c r="L120" i="23"/>
  <c r="J120" i="23"/>
  <c r="L119" i="23"/>
  <c r="J119" i="23"/>
  <c r="L118" i="23"/>
  <c r="J118" i="23"/>
  <c r="L117" i="23"/>
  <c r="J117" i="23"/>
  <c r="G114" i="23"/>
  <c r="N109" i="23" s="1"/>
  <c r="L113" i="23"/>
  <c r="J113" i="23"/>
  <c r="L112" i="23"/>
  <c r="J112" i="23"/>
  <c r="L111" i="23"/>
  <c r="J111" i="23"/>
  <c r="L110" i="23"/>
  <c r="J110" i="23"/>
  <c r="L109" i="23"/>
  <c r="J109" i="23"/>
  <c r="G104" i="23"/>
  <c r="N100" i="23" s="1"/>
  <c r="L103" i="23"/>
  <c r="J103" i="23"/>
  <c r="L102" i="23"/>
  <c r="J102" i="23"/>
  <c r="L101" i="23"/>
  <c r="J101" i="23"/>
  <c r="L100" i="23"/>
  <c r="J100" i="23"/>
  <c r="G96" i="23"/>
  <c r="N91" i="23" s="1"/>
  <c r="L95" i="23"/>
  <c r="J95" i="23"/>
  <c r="L94" i="23"/>
  <c r="J94" i="23"/>
  <c r="L93" i="23"/>
  <c r="J93" i="23"/>
  <c r="L92" i="23"/>
  <c r="J92" i="23"/>
  <c r="L91" i="23"/>
  <c r="J91" i="23"/>
  <c r="G88" i="23"/>
  <c r="N84" i="23" s="1"/>
  <c r="L87" i="23"/>
  <c r="J87" i="23"/>
  <c r="L86" i="23"/>
  <c r="J86" i="23"/>
  <c r="L85" i="23"/>
  <c r="J85" i="23"/>
  <c r="L84" i="23"/>
  <c r="J84" i="23"/>
  <c r="G81" i="23"/>
  <c r="N79" i="23" s="1"/>
  <c r="L80" i="23"/>
  <c r="J80" i="23"/>
  <c r="Q80" i="23" s="1"/>
  <c r="L79" i="23"/>
  <c r="J79" i="23"/>
  <c r="G76" i="23"/>
  <c r="N73" i="23" s="1"/>
  <c r="L75" i="23"/>
  <c r="J75" i="23"/>
  <c r="L74" i="23"/>
  <c r="J74" i="23"/>
  <c r="L73" i="23"/>
  <c r="J73" i="23"/>
  <c r="G59" i="23"/>
  <c r="N54" i="23" s="1"/>
  <c r="L58" i="23"/>
  <c r="J58" i="23"/>
  <c r="L57" i="23"/>
  <c r="J57" i="23"/>
  <c r="L56" i="23"/>
  <c r="J56" i="23"/>
  <c r="L55" i="23"/>
  <c r="J55" i="23"/>
  <c r="L54" i="23"/>
  <c r="J54" i="23"/>
  <c r="G51" i="23"/>
  <c r="N47" i="23" s="1"/>
  <c r="L50" i="23"/>
  <c r="J50" i="23"/>
  <c r="L49" i="23"/>
  <c r="J49" i="23"/>
  <c r="L48" i="23"/>
  <c r="J48" i="23"/>
  <c r="L47" i="23"/>
  <c r="J47" i="23"/>
  <c r="G44" i="23"/>
  <c r="N42" i="23" s="1"/>
  <c r="L43" i="23"/>
  <c r="J43" i="23"/>
  <c r="L42" i="23"/>
  <c r="J42" i="23"/>
  <c r="L38" i="23"/>
  <c r="J38" i="23"/>
  <c r="L37" i="23"/>
  <c r="J37" i="23"/>
  <c r="J36" i="23"/>
  <c r="G36" i="23"/>
  <c r="L35" i="23"/>
  <c r="J35" i="23"/>
  <c r="L31" i="23"/>
  <c r="J31" i="23"/>
  <c r="L30" i="23"/>
  <c r="J30" i="23"/>
  <c r="L28" i="23"/>
  <c r="J28" i="23"/>
  <c r="G23" i="23"/>
  <c r="N22" i="23" s="1"/>
  <c r="L22" i="23"/>
  <c r="L23" i="23" s="1"/>
  <c r="M22" i="23" s="1"/>
  <c r="J22" i="23"/>
  <c r="J23" i="23" s="1"/>
  <c r="O23" i="23" s="1"/>
  <c r="G19" i="23"/>
  <c r="N18" i="23" s="1"/>
  <c r="L18" i="23"/>
  <c r="L19" i="23" s="1"/>
  <c r="J18" i="23"/>
  <c r="J19" i="23" s="1"/>
  <c r="O19" i="23" s="1"/>
  <c r="G13" i="23"/>
  <c r="N11" i="23" s="1"/>
  <c r="L12" i="23"/>
  <c r="J12" i="23"/>
  <c r="L11" i="23"/>
  <c r="J11" i="23"/>
  <c r="G8" i="23"/>
  <c r="N6" i="23" s="1"/>
  <c r="L7" i="23"/>
  <c r="J7" i="23"/>
  <c r="L6" i="23"/>
  <c r="J6" i="23"/>
  <c r="Q95" i="23"/>
  <c r="Q67" i="23" l="1"/>
  <c r="J81" i="23"/>
  <c r="O81" i="23" s="1"/>
  <c r="Q58" i="23"/>
  <c r="Q38" i="23"/>
  <c r="L8" i="23"/>
  <c r="Q75" i="23"/>
  <c r="K19" i="23"/>
  <c r="L68" i="23"/>
  <c r="M62" i="23" s="1"/>
  <c r="L51" i="23"/>
  <c r="K51" i="23" s="1"/>
  <c r="J8" i="23"/>
  <c r="O8" i="23" s="1"/>
  <c r="J13" i="23"/>
  <c r="O13" i="23" s="1"/>
  <c r="J104" i="23"/>
  <c r="O104" i="23" s="1"/>
  <c r="L114" i="23"/>
  <c r="K114" i="23" s="1"/>
  <c r="J122" i="23"/>
  <c r="O122" i="23" s="1"/>
  <c r="J132" i="23"/>
  <c r="O132" i="23" s="1"/>
  <c r="L44" i="23"/>
  <c r="K44" i="23" s="1"/>
  <c r="Q50" i="23"/>
  <c r="Q113" i="23"/>
  <c r="G68" i="23"/>
  <c r="N62" i="23" s="1"/>
  <c r="L81" i="23"/>
  <c r="K81" i="23" s="1"/>
  <c r="L96" i="23"/>
  <c r="M91" i="23" s="1"/>
  <c r="L88" i="23"/>
  <c r="K88" i="23" s="1"/>
  <c r="L13" i="23"/>
  <c r="K13" i="23" s="1"/>
  <c r="Q87" i="23"/>
  <c r="J59" i="23"/>
  <c r="O59" i="23" s="1"/>
  <c r="L122" i="23"/>
  <c r="J96" i="23"/>
  <c r="O96" i="23" s="1"/>
  <c r="L59" i="23"/>
  <c r="K59" i="23" s="1"/>
  <c r="L29" i="23"/>
  <c r="L32" i="23" s="1"/>
  <c r="J76" i="23"/>
  <c r="O76" i="23" s="1"/>
  <c r="K23" i="23"/>
  <c r="L104" i="23"/>
  <c r="M100" i="23" s="1"/>
  <c r="J114" i="23"/>
  <c r="O114" i="23" s="1"/>
  <c r="J68" i="23"/>
  <c r="O68" i="23" s="1"/>
  <c r="J88" i="23"/>
  <c r="O88" i="23" s="1"/>
  <c r="Q103" i="23"/>
  <c r="Q121" i="23"/>
  <c r="Q122" i="23" s="1"/>
  <c r="L132" i="23"/>
  <c r="J39" i="23"/>
  <c r="O39" i="23" s="1"/>
  <c r="J51" i="23"/>
  <c r="O51" i="23" s="1"/>
  <c r="L76" i="23"/>
  <c r="K8" i="23"/>
  <c r="M6" i="23"/>
  <c r="G39" i="23"/>
  <c r="N35" i="23" s="1"/>
  <c r="L36" i="23"/>
  <c r="L39" i="23" s="1"/>
  <c r="M18" i="23"/>
  <c r="Q81" i="23"/>
  <c r="Q31" i="23"/>
  <c r="J32" i="23"/>
  <c r="O32" i="23" s="1"/>
  <c r="Q43" i="23"/>
  <c r="J44" i="23"/>
  <c r="O44" i="23" s="1"/>
  <c r="K138" i="23"/>
  <c r="Q88" i="23" l="1"/>
  <c r="M42" i="23"/>
  <c r="M47" i="23"/>
  <c r="M84" i="23"/>
  <c r="Q51" i="23"/>
  <c r="Q68" i="23"/>
  <c r="M11" i="23"/>
  <c r="K68" i="23"/>
  <c r="M109" i="23"/>
  <c r="Q104" i="23"/>
  <c r="Q114" i="23"/>
  <c r="K104" i="23"/>
  <c r="Q59" i="23"/>
  <c r="Q96" i="23"/>
  <c r="K96" i="23"/>
  <c r="M54" i="23"/>
  <c r="M79" i="23"/>
  <c r="M28" i="23"/>
  <c r="K32" i="23"/>
  <c r="K76" i="23"/>
  <c r="M73" i="23"/>
  <c r="Q39" i="23"/>
  <c r="M117" i="23"/>
  <c r="K122" i="23"/>
  <c r="M127" i="23"/>
  <c r="K132" i="23"/>
  <c r="Q76" i="23"/>
  <c r="Q44" i="23"/>
  <c r="Q32" i="23"/>
  <c r="K39" i="23"/>
  <c r="M35" i="23"/>
</calcChain>
</file>

<file path=xl/sharedStrings.xml><?xml version="1.0" encoding="utf-8"?>
<sst xmlns="http://schemas.openxmlformats.org/spreadsheetml/2006/main" count="1209" uniqueCount="465">
  <si>
    <t>매체</t>
    <phoneticPr fontId="6" type="noConversion"/>
  </si>
  <si>
    <t>게재지면</t>
  </si>
  <si>
    <t>광고 형태</t>
  </si>
  <si>
    <t>광고크기</t>
  </si>
  <si>
    <t>보장 노출</t>
  </si>
  <si>
    <t>기간</t>
  </si>
  <si>
    <t>CPM</t>
    <phoneticPr fontId="6" type="noConversion"/>
  </si>
  <si>
    <t>정상 단가</t>
  </si>
  <si>
    <t>평균 CTR</t>
    <phoneticPr fontId="6" type="noConversion"/>
  </si>
  <si>
    <t>예상 클릭</t>
    <phoneticPr fontId="6" type="noConversion"/>
  </si>
  <si>
    <t>예상 CPC</t>
    <phoneticPr fontId="6" type="noConversion"/>
  </si>
  <si>
    <t>예상 CPM</t>
    <phoneticPr fontId="6" type="noConversion"/>
  </si>
  <si>
    <t>광고비</t>
    <phoneticPr fontId="6" type="noConversion"/>
  </si>
  <si>
    <t>AFREECA</t>
    <phoneticPr fontId="6" type="noConversion"/>
  </si>
  <si>
    <t>메인</t>
  </si>
  <si>
    <t>플레이어 (일반섹션)</t>
    <phoneticPr fontId="6" type="noConversion"/>
  </si>
  <si>
    <t>스폰서 배너</t>
    <phoneticPr fontId="6" type="noConversion"/>
  </si>
  <si>
    <t>440*38</t>
    <phoneticPr fontId="6" type="noConversion"/>
  </si>
  <si>
    <t>플레이어</t>
    <phoneticPr fontId="6" type="noConversion"/>
  </si>
  <si>
    <t>라이브프리롤 15초 동영상</t>
    <phoneticPr fontId="6" type="noConversion"/>
  </si>
  <si>
    <t>라이브포스트롤 15초 동영상</t>
    <phoneticPr fontId="6" type="noConversion"/>
  </si>
  <si>
    <t>로딩 배너</t>
    <phoneticPr fontId="6" type="noConversion"/>
  </si>
  <si>
    <t>415*190</t>
    <phoneticPr fontId="6" type="noConversion"/>
  </si>
  <si>
    <t>Total</t>
    <phoneticPr fontId="6" type="noConversion"/>
  </si>
  <si>
    <t>서비스율</t>
    <phoneticPr fontId="6" type="noConversion"/>
  </si>
  <si>
    <t>메인</t>
    <phoneticPr fontId="6" type="noConversion"/>
  </si>
  <si>
    <t>플레이어</t>
  </si>
  <si>
    <t>광고 형태</t>
    <phoneticPr fontId="9" type="noConversion"/>
  </si>
  <si>
    <t>기간</t>
    <phoneticPr fontId="6" type="noConversion"/>
  </si>
  <si>
    <t>게재지면</t>
    <phoneticPr fontId="6" type="noConversion"/>
  </si>
  <si>
    <t>광고 형태</t>
    <phoneticPr fontId="6" type="noConversion"/>
  </si>
  <si>
    <t>광고크기</t>
    <phoneticPr fontId="6" type="noConversion"/>
  </si>
  <si>
    <t>라이브프리롤 30초 동영상</t>
    <phoneticPr fontId="6" type="noConversion"/>
  </si>
  <si>
    <t>라이브포스트롤 30초 동영상</t>
    <phoneticPr fontId="6" type="noConversion"/>
  </si>
  <si>
    <t>* 제작 가이드 *</t>
    <phoneticPr fontId="6" type="noConversion"/>
  </si>
  <si>
    <t>http://ad.nowcom.co.kr/</t>
    <phoneticPr fontId="6" type="noConversion"/>
  </si>
  <si>
    <t>2주</t>
    <phoneticPr fontId="6" type="noConversion"/>
  </si>
  <si>
    <t>640*480</t>
    <phoneticPr fontId="6" type="noConversion"/>
  </si>
  <si>
    <t>230*140</t>
    <phoneticPr fontId="6" type="noConversion"/>
  </si>
  <si>
    <t>빅 배너_일반형</t>
    <phoneticPr fontId="6" type="noConversion"/>
  </si>
  <si>
    <t>스프레드 TI_일반형</t>
    <phoneticPr fontId="9" type="noConversion"/>
  </si>
  <si>
    <t>935*353_확장영역
125*353_리마인더</t>
    <phoneticPr fontId="6" type="noConversion"/>
  </si>
  <si>
    <t>기간내</t>
    <phoneticPr fontId="6" type="noConversion"/>
  </si>
  <si>
    <t>640*480</t>
  </si>
  <si>
    <t>기간내</t>
    <phoneticPr fontId="10" type="noConversion"/>
  </si>
  <si>
    <t>스프레드 TI_일반형</t>
    <phoneticPr fontId="6" type="noConversion"/>
  </si>
  <si>
    <t>기간내</t>
  </si>
  <si>
    <t>Lpre / Lpost</t>
    <phoneticPr fontId="6" type="noConversion"/>
  </si>
  <si>
    <t>Lpre</t>
    <phoneticPr fontId="6" type="noConversion"/>
  </si>
  <si>
    <t>일반 믹스</t>
    <phoneticPr fontId="6" type="noConversion"/>
  </si>
  <si>
    <t>빅 배너_동영상형</t>
  </si>
  <si>
    <t>매체</t>
    <phoneticPr fontId="6" type="noConversion"/>
  </si>
  <si>
    <t>CPM</t>
    <phoneticPr fontId="6" type="noConversion"/>
  </si>
  <si>
    <t>평균 CTR</t>
    <phoneticPr fontId="6" type="noConversion"/>
  </si>
  <si>
    <t>예상 클릭</t>
    <phoneticPr fontId="6" type="noConversion"/>
  </si>
  <si>
    <t>예상 CPC</t>
    <phoneticPr fontId="6" type="noConversion"/>
  </si>
  <si>
    <t>예상 CPM</t>
    <phoneticPr fontId="6" type="noConversion"/>
  </si>
  <si>
    <t>광고비</t>
    <phoneticPr fontId="6" type="noConversion"/>
  </si>
  <si>
    <t>AFREECA</t>
    <phoneticPr fontId="6" type="noConversion"/>
  </si>
  <si>
    <t>메인</t>
    <phoneticPr fontId="6" type="noConversion"/>
  </si>
  <si>
    <t>아이커버</t>
    <phoneticPr fontId="6" type="noConversion"/>
  </si>
  <si>
    <t>Full Screen</t>
    <phoneticPr fontId="6" type="noConversion"/>
  </si>
  <si>
    <t>Total</t>
    <phoneticPr fontId="6" type="noConversion"/>
  </si>
  <si>
    <t>서비스율</t>
    <phoneticPr fontId="6" type="noConversion"/>
  </si>
  <si>
    <t>일반 믹스_빅배너</t>
    <phoneticPr fontId="6" type="noConversion"/>
  </si>
  <si>
    <t>플레이어</t>
    <phoneticPr fontId="6" type="noConversion"/>
  </si>
  <si>
    <t>채팅창 TI</t>
    <phoneticPr fontId="9" type="noConversion"/>
  </si>
  <si>
    <t>214*400</t>
    <phoneticPr fontId="6" type="noConversion"/>
  </si>
  <si>
    <t>채팅창 하단 배너</t>
    <phoneticPr fontId="6" type="noConversion"/>
  </si>
  <si>
    <t>210*38</t>
    <phoneticPr fontId="6" type="noConversion"/>
  </si>
  <si>
    <t>스프레드 TI_동영상형</t>
    <phoneticPr fontId="6" type="noConversion"/>
  </si>
  <si>
    <t>스프레드 TI_동영상형</t>
    <phoneticPr fontId="9" type="noConversion"/>
  </si>
  <si>
    <t>935*353_확장영역
626*351_영상
125*353_리마인더</t>
    <phoneticPr fontId="6" type="noConversion"/>
  </si>
  <si>
    <t>일반형 CTR이 높아져, 동영상형 제안 시 서비스율 추가 10%를 해도 CPC,CPM단가 커바가 어려움. 서비스율 추가 적용 시 이미지형과 크게 노출량 차이가 없음</t>
    <phoneticPr fontId="10" type="noConversion"/>
  </si>
  <si>
    <t>프리롤/포스트롤 제외</t>
    <phoneticPr fontId="6" type="noConversion"/>
  </si>
  <si>
    <t>전체 예산의 약 40%</t>
    <phoneticPr fontId="10" type="noConversion"/>
  </si>
  <si>
    <t>전체 예산의 약 50%</t>
    <phoneticPr fontId="10" type="noConversion"/>
  </si>
  <si>
    <t>전체 예산의 약 85%</t>
    <phoneticPr fontId="10" type="noConversion"/>
  </si>
  <si>
    <t>전체 예산의 약 70%~75%</t>
    <phoneticPr fontId="10" type="noConversion"/>
  </si>
  <si>
    <t>전체 예산의 약 40%</t>
    <phoneticPr fontId="10" type="noConversion"/>
  </si>
  <si>
    <t>전체 예산의 약 35%~40%</t>
    <phoneticPr fontId="10" type="noConversion"/>
  </si>
  <si>
    <t>35%이하로 떨어지면 CPC가 너무 높아짐</t>
    <phoneticPr fontId="10" type="noConversion"/>
  </si>
  <si>
    <t>전체 예산의 약 40%~45%</t>
    <phoneticPr fontId="10" type="noConversion"/>
  </si>
  <si>
    <t>전체 예산의 약 ~85%</t>
    <phoneticPr fontId="10" type="noConversion"/>
  </si>
  <si>
    <t>300만원/구좌</t>
  </si>
  <si>
    <t>AD타임 15초_1구좌</t>
    <phoneticPr fontId="9" type="noConversion"/>
  </si>
  <si>
    <t>[프리롤/포스트롤 포함]</t>
    <phoneticPr fontId="10" type="noConversion"/>
  </si>
  <si>
    <t>집행 예산</t>
    <phoneticPr fontId="10" type="noConversion"/>
  </si>
  <si>
    <t>최저 CPC</t>
    <phoneticPr fontId="10" type="noConversion"/>
  </si>
  <si>
    <t>프/포_15s</t>
    <phoneticPr fontId="10" type="noConversion"/>
  </si>
  <si>
    <t>프/포_15s + 일반</t>
    <phoneticPr fontId="10" type="noConversion"/>
  </si>
  <si>
    <t>스 + 프/포</t>
    <phoneticPr fontId="10" type="noConversion"/>
  </si>
  <si>
    <t>스 + 일반 1개</t>
    <phoneticPr fontId="10" type="noConversion"/>
  </si>
  <si>
    <t>스 + 일반 2개 이상</t>
    <phoneticPr fontId="10" type="noConversion"/>
  </si>
  <si>
    <t>스(동) + 프/포</t>
    <phoneticPr fontId="10" type="noConversion"/>
  </si>
  <si>
    <t>스(동) + 일반 1개</t>
    <phoneticPr fontId="10" type="noConversion"/>
  </si>
  <si>
    <t>스(동) + 일반 2개 이상</t>
    <phoneticPr fontId="10" type="noConversion"/>
  </si>
  <si>
    <t>160원</t>
    <phoneticPr fontId="10" type="noConversion"/>
  </si>
  <si>
    <t>150원</t>
    <phoneticPr fontId="10" type="noConversion"/>
  </si>
  <si>
    <t>140원</t>
    <phoneticPr fontId="10" type="noConversion"/>
  </si>
  <si>
    <t>135원</t>
    <phoneticPr fontId="10" type="noConversion"/>
  </si>
  <si>
    <t>125원</t>
    <phoneticPr fontId="10" type="noConversion"/>
  </si>
  <si>
    <t>* 30초 믹스의 경우, 15초 믹스 금액에서 CPC를 동일하게 맞추는 방향으로</t>
    <phoneticPr fontId="10" type="noConversion"/>
  </si>
  <si>
    <t>[프리롤/포스트롤 非 포함]</t>
    <phoneticPr fontId="10" type="noConversion"/>
  </si>
  <si>
    <t>*스프레드TI + 일반 지면 3개 이상</t>
    <phoneticPr fontId="10" type="noConversion"/>
  </si>
  <si>
    <t>집행 예산</t>
    <phoneticPr fontId="10" type="noConversion"/>
  </si>
  <si>
    <t>최저 CPC</t>
    <phoneticPr fontId="10" type="noConversion"/>
  </si>
  <si>
    <t>일반형</t>
    <phoneticPr fontId="10" type="noConversion"/>
  </si>
  <si>
    <t>210원</t>
    <phoneticPr fontId="10" type="noConversion"/>
  </si>
  <si>
    <t>190원</t>
    <phoneticPr fontId="10" type="noConversion"/>
  </si>
  <si>
    <t>185원</t>
    <phoneticPr fontId="10" type="noConversion"/>
  </si>
  <si>
    <t>180원</t>
    <phoneticPr fontId="10" type="noConversion"/>
  </si>
  <si>
    <t>175원</t>
    <phoneticPr fontId="10" type="noConversion"/>
  </si>
  <si>
    <t>170원</t>
    <phoneticPr fontId="10" type="noConversion"/>
  </si>
  <si>
    <t>202원</t>
    <phoneticPr fontId="10" type="noConversion"/>
  </si>
  <si>
    <t>가이드</t>
  </si>
  <si>
    <t>기준</t>
  </si>
  <si>
    <t>위약금</t>
  </si>
  <si>
    <t>중간 정산</t>
  </si>
  <si>
    <t>디바이스</t>
  </si>
  <si>
    <t>광고 상품</t>
  </si>
  <si>
    <t>CPM</t>
  </si>
  <si>
    <t>평균CTR</t>
  </si>
  <si>
    <t>비고</t>
  </si>
  <si>
    <t>PC_플레이어</t>
  </si>
  <si>
    <t>메인 슬라이딩TI 1일 고정</t>
  </si>
  <si>
    <t xml:space="preserve">1구좌 / 1,000만원  </t>
  </si>
  <si>
    <t>이미지 or 동영상 지면</t>
  </si>
  <si>
    <t>메인 슬라이딩TI  12시간 고정</t>
  </si>
  <si>
    <t xml:space="preserve"> 0.5구좌 / 500만원 </t>
  </si>
  <si>
    <t>웹 상단배너 / 설치형 스폰서배너</t>
  </si>
  <si>
    <t>이미지 지면</t>
  </si>
  <si>
    <t>PC 프리롤</t>
  </si>
  <si>
    <t>동영상 지면</t>
  </si>
  <si>
    <t>PC 포스트롤</t>
  </si>
  <si>
    <t>채팅창 TI</t>
  </si>
  <si>
    <t>모바일</t>
  </si>
  <si>
    <t>모바일 프리롤</t>
  </si>
  <si>
    <t>모바일 프리롤 커플배너</t>
  </si>
  <si>
    <t>동영상 and 이미지 지면</t>
  </si>
  <si>
    <t>전면배너</t>
  </si>
  <si>
    <t>종료배너</t>
  </si>
  <si>
    <t>PC / 모바일</t>
  </si>
  <si>
    <t>AD타임_max 30초</t>
  </si>
  <si>
    <t xml:space="preserve"> 1구좌 / 300만원 </t>
  </si>
  <si>
    <t>확정 후 취소 시</t>
  </si>
  <si>
    <t>구매 금액 10%</t>
  </si>
  <si>
    <t>구매 금액 15%</t>
  </si>
  <si>
    <t xml:space="preserve"> CPM 상품 </t>
  </si>
  <si>
    <t xml:space="preserve"> 중간정산 금액 + (구매 금액 *10%) </t>
  </si>
  <si>
    <t xml:space="preserve"> 스폰서 상품 </t>
  </si>
  <si>
    <t xml:space="preserve"> 구매 금액</t>
  </si>
  <si>
    <t>아프리카TV 2018년 판매 정책 변경</t>
    <phoneticPr fontId="10" type="noConversion"/>
  </si>
  <si>
    <t>CPM 단가 정책 변경</t>
    <phoneticPr fontId="10" type="noConversion"/>
  </si>
  <si>
    <t>위약금 및 중간정산 가이드 변경</t>
    <phoneticPr fontId="10" type="noConversion"/>
  </si>
  <si>
    <t>(00시 ~ 11시 59분 / 12시 ~23시 59분)</t>
    <phoneticPr fontId="10" type="noConversion"/>
  </si>
  <si>
    <t>광고 집행일 기준, 영업일 5일 이내 취소 시</t>
    <phoneticPr fontId="10" type="noConversion"/>
  </si>
  <si>
    <t>광고 집행일 기준, 영업일 10일 이내 취소 시</t>
    <phoneticPr fontId="10" type="noConversion"/>
  </si>
  <si>
    <t>기간 내</t>
    <phoneticPr fontId="10" type="noConversion"/>
  </si>
  <si>
    <t>매       체</t>
    <phoneticPr fontId="40" type="noConversion"/>
  </si>
  <si>
    <t>슬롯 공시단가</t>
    <phoneticPr fontId="40" type="noConversion"/>
  </si>
  <si>
    <t>기간</t>
    <phoneticPr fontId="40" type="noConversion"/>
  </si>
  <si>
    <t>상품명</t>
    <phoneticPr fontId="40" type="noConversion"/>
  </si>
  <si>
    <t>구매 Type</t>
    <phoneticPr fontId="10" type="noConversion"/>
  </si>
  <si>
    <t>구좌형</t>
    <phoneticPr fontId="10" type="noConversion"/>
  </si>
  <si>
    <t>MO</t>
    <phoneticPr fontId="10" type="noConversion"/>
  </si>
  <si>
    <t>All</t>
    <phoneticPr fontId="10" type="noConversion"/>
  </si>
  <si>
    <t>입찰형</t>
    <phoneticPr fontId="10" type="noConversion"/>
  </si>
  <si>
    <t>PC</t>
    <phoneticPr fontId="10" type="noConversion"/>
  </si>
  <si>
    <t>1920*1080</t>
    <phoneticPr fontId="10" type="noConversion"/>
  </si>
  <si>
    <t>*AOS에서만 노출</t>
    <phoneticPr fontId="10" type="noConversion"/>
  </si>
  <si>
    <t>640*100</t>
    <phoneticPr fontId="10" type="noConversion"/>
  </si>
  <si>
    <t>VTR</t>
    <phoneticPr fontId="40" type="noConversion"/>
  </si>
  <si>
    <t>CTR</t>
    <phoneticPr fontId="40" type="noConversion"/>
  </si>
  <si>
    <t>위약금가이드</t>
    <phoneticPr fontId="10" type="noConversion"/>
  </si>
  <si>
    <t>■ 부킹플랫폼: AAM (AfreecaTV Ads Manager)</t>
    <phoneticPr fontId="10" type="noConversion"/>
  </si>
  <si>
    <t>구분</t>
    <phoneticPr fontId="10" type="noConversion"/>
  </si>
  <si>
    <t>광고 예산의 10%</t>
  </si>
  <si>
    <t>PC/Mobile</t>
  </si>
  <si>
    <t>* CPC 상품</t>
    <phoneticPr fontId="10" type="noConversion"/>
  </si>
  <si>
    <t>방송국 배너</t>
    <phoneticPr fontId="10" type="noConversion"/>
  </si>
  <si>
    <t>입찰형 CPM 상품</t>
    <phoneticPr fontId="10" type="noConversion"/>
  </si>
  <si>
    <t>광고 예산의 100%</t>
    <phoneticPr fontId="10" type="noConversion"/>
  </si>
  <si>
    <t>광고 예산</t>
    <phoneticPr fontId="10" type="noConversion"/>
  </si>
  <si>
    <t>EX. 위약금 발생일</t>
    <phoneticPr fontId="10" type="noConversion"/>
  </si>
  <si>
    <t>EX. 위약금</t>
    <phoneticPr fontId="10" type="noConversion"/>
  </si>
  <si>
    <t>480*160</t>
    <phoneticPr fontId="10" type="noConversion"/>
  </si>
  <si>
    <t>채팅창 팝업배너</t>
    <phoneticPr fontId="10" type="noConversion"/>
  </si>
  <si>
    <t>AAM</t>
    <phoneticPr fontId="40" type="noConversion"/>
  </si>
  <si>
    <t>PC/Mobile</t>
    <phoneticPr fontId="40" type="noConversion"/>
  </si>
  <si>
    <t>인스트림</t>
    <phoneticPr fontId="40" type="noConversion"/>
  </si>
  <si>
    <t>1920*1080</t>
    <phoneticPr fontId="40" type="noConversion"/>
  </si>
  <si>
    <t>MP4</t>
    <phoneticPr fontId="40" type="noConversion"/>
  </si>
  <si>
    <t>Mobile</t>
    <phoneticPr fontId="40" type="noConversion"/>
  </si>
  <si>
    <t>PC</t>
    <phoneticPr fontId="40" type="noConversion"/>
  </si>
  <si>
    <t>640*100</t>
    <phoneticPr fontId="40" type="noConversion"/>
  </si>
  <si>
    <t>700*1120</t>
    <phoneticPr fontId="40" type="noConversion"/>
  </si>
  <si>
    <t>직접문의</t>
    <phoneticPr fontId="40" type="noConversion"/>
  </si>
  <si>
    <t>중간광고</t>
    <phoneticPr fontId="40" type="noConversion"/>
  </si>
  <si>
    <t>공식방송</t>
    <phoneticPr fontId="40" type="noConversion"/>
  </si>
  <si>
    <t>구좌</t>
    <phoneticPr fontId="10" type="noConversion"/>
  </si>
  <si>
    <t>640*200, 640*100</t>
    <phoneticPr fontId="10" type="noConversion"/>
  </si>
  <si>
    <t>439*90, 728*90</t>
    <phoneticPr fontId="10" type="noConversion"/>
  </si>
  <si>
    <t>방송국 배너 (메인, 서브)</t>
    <phoneticPr fontId="10" type="noConversion"/>
  </si>
  <si>
    <t>* 아프리카TV에서 직접 세팅</t>
    <phoneticPr fontId="10" type="noConversion"/>
  </si>
  <si>
    <t>플레이어 상단배너</t>
    <phoneticPr fontId="10" type="noConversion"/>
  </si>
  <si>
    <t>인스트림 풀배너</t>
    <phoneticPr fontId="10" type="noConversion"/>
  </si>
  <si>
    <t>640*100</t>
  </si>
  <si>
    <t>영역별 가이드</t>
    <phoneticPr fontId="40" type="noConversion"/>
  </si>
  <si>
    <t>광고 플랫폼</t>
    <phoneticPr fontId="10" type="noConversion"/>
  </si>
  <si>
    <t>디바이스 구분</t>
    <phoneticPr fontId="10" type="noConversion"/>
  </si>
  <si>
    <t>상품명</t>
    <phoneticPr fontId="10" type="noConversion"/>
  </si>
  <si>
    <t>게재지면</t>
    <phoneticPr fontId="10" type="noConversion"/>
  </si>
  <si>
    <t>소재 항목</t>
    <phoneticPr fontId="10" type="noConversion"/>
  </si>
  <si>
    <t>사이즈</t>
    <phoneticPr fontId="10" type="noConversion"/>
  </si>
  <si>
    <t>포맷</t>
    <phoneticPr fontId="10" type="noConversion"/>
  </si>
  <si>
    <t>최대 용량</t>
    <phoneticPr fontId="10" type="noConversion"/>
  </si>
  <si>
    <t>영상</t>
    <phoneticPr fontId="10" type="noConversion"/>
  </si>
  <si>
    <t>이미지</t>
    <phoneticPr fontId="10" type="noConversion"/>
  </si>
  <si>
    <t>텍스트</t>
    <phoneticPr fontId="10" type="noConversion"/>
  </si>
  <si>
    <t>Mobile / PC</t>
    <phoneticPr fontId="40" type="noConversion"/>
  </si>
  <si>
    <t>Mobile App/Web
PC App/Web
 LIVE&amp; VOD 플레이어</t>
    <phoneticPr fontId="40" type="noConversion"/>
  </si>
  <si>
    <t>동영상</t>
    <phoneticPr fontId="40" type="noConversion"/>
  </si>
  <si>
    <t>1GB</t>
  </si>
  <si>
    <t>Mobile</t>
  </si>
  <si>
    <t>Mobile App
 LIVE&amp; VOD 플레이어</t>
  </si>
  <si>
    <t>80*80</t>
    <phoneticPr fontId="40" type="noConversion"/>
  </si>
  <si>
    <t>JPG/PNG/GIF</t>
    <phoneticPr fontId="40" type="noConversion"/>
  </si>
  <si>
    <t>200KB</t>
  </si>
  <si>
    <t>문구</t>
    <phoneticPr fontId="40" type="noConversion"/>
  </si>
  <si>
    <t>우측 텍스트 가이드 참고</t>
    <phoneticPr fontId="40" type="noConversion"/>
  </si>
  <si>
    <t>모바일 인스트림
 풀배너</t>
    <phoneticPr fontId="40" type="noConversion"/>
  </si>
  <si>
    <t>① 브랜드명 : 15자 이내 (띄어쓰기 포함)
② 광고문구 : 15자 이내 (띄어쓰기 포함)
③ CTA 버튼 문구 : 6자 이내 (띄어쓰기 포함)</t>
  </si>
  <si>
    <t>풀배너 이미지</t>
    <phoneticPr fontId="40" type="noConversion"/>
  </si>
  <si>
    <t>720*480</t>
    <phoneticPr fontId="40" type="noConversion"/>
  </si>
  <si>
    <t>Mobile App</t>
  </si>
  <si>
    <t>① CTA 버튼 문구 : 6자 이내 (띄어쓰기 포함)</t>
  </si>
  <si>
    <t>고정 이미지</t>
  </si>
  <si>
    <t>720*470</t>
    <phoneticPr fontId="40" type="noConversion"/>
  </si>
  <si>
    <t>대체 이미지</t>
  </si>
  <si>
    <t>640*360</t>
    <phoneticPr fontId="40" type="noConversion"/>
  </si>
  <si>
    <t>모바일 인트로배너
이미지형</t>
    <phoneticPr fontId="40" type="noConversion"/>
  </si>
  <si>
    <t>720*716</t>
    <phoneticPr fontId="40" type="noConversion"/>
  </si>
  <si>
    <t>모바일
커넥트 배너</t>
    <phoneticPr fontId="40" type="noConversion"/>
  </si>
  <si>
    <t>① 브랜드명 : 10자 이내 (띄어쓰기 포함)
② 광고문구 : 15자 이내 (띄어쓰기 포함)
③ CTA 버튼 문구 : 5자 이내 (띄어쓰기 포함)</t>
  </si>
  <si>
    <t>1080*1920
or
1920*1080</t>
    <phoneticPr fontId="10" type="noConversion"/>
  </si>
  <si>
    <t>이미지</t>
    <phoneticPr fontId="40" type="noConversion"/>
  </si>
  <si>
    <t>200KB</t>
    <phoneticPr fontId="40" type="noConversion"/>
  </si>
  <si>
    <t>모바일 종료배너
이미지형</t>
    <phoneticPr fontId="40" type="noConversion"/>
  </si>
  <si>
    <r>
      <t xml:space="preserve">Mobile App
</t>
    </r>
    <r>
      <rPr>
        <b/>
        <sz val="10"/>
        <color rgb="FFFF0000"/>
        <rFont val="나눔고딕"/>
        <family val="3"/>
        <charset val="129"/>
      </rPr>
      <t>(AOS only)</t>
    </r>
    <r>
      <rPr>
        <b/>
        <sz val="10"/>
        <color theme="1"/>
        <rFont val="나눔고딕"/>
        <family val="3"/>
        <charset val="129"/>
      </rPr>
      <t xml:space="preserve"> </t>
    </r>
    <phoneticPr fontId="40" type="noConversion"/>
  </si>
  <si>
    <t>모바일 종료배너
동영상형</t>
    <phoneticPr fontId="40" type="noConversion"/>
  </si>
  <si>
    <t>1080*1920
or
1920*1080</t>
    <phoneticPr fontId="40" type="noConversion"/>
  </si>
  <si>
    <t>678*1205</t>
    <phoneticPr fontId="40" type="noConversion"/>
  </si>
  <si>
    <t>방송국 배너</t>
  </si>
  <si>
    <t>PC Web
방송국 서브</t>
  </si>
  <si>
    <t>728*90</t>
  </si>
  <si>
    <t>PC Web
방송국 메인</t>
  </si>
  <si>
    <t>439*90</t>
  </si>
  <si>
    <t>Mobile Web
방송국 서브</t>
  </si>
  <si>
    <t>PC Web
서브 카테고리</t>
  </si>
  <si>
    <t>확장 이미지</t>
  </si>
  <si>
    <t>PC 플레이어
상단배너</t>
    <phoneticPr fontId="40" type="noConversion"/>
  </si>
  <si>
    <t>PC Web
LIVE 플레이어</t>
    <phoneticPr fontId="40" type="noConversion"/>
  </si>
  <si>
    <t>PNG</t>
    <phoneticPr fontId="40" type="noConversion"/>
  </si>
  <si>
    <t>PC 채팅창
팝업배너</t>
    <phoneticPr fontId="40" type="noConversion"/>
  </si>
  <si>
    <t>채팅창
타임배너</t>
    <phoneticPr fontId="40" type="noConversion"/>
  </si>
  <si>
    <t>640*200</t>
    <phoneticPr fontId="40" type="noConversion"/>
  </si>
  <si>
    <r>
      <t xml:space="preserve">① 이미지 내 텍스트 25pt 이상 (로고제외)
② 배경색 단색 사용 필수 (단, #1a1e21 및 #ffffff 유사한 컬러 불가)
③ 좌/우 10px 이상 여백 확보 필수 이며 해당 여백 영역에 이미지 배치 불가
④ 두 배너 배경색 통일 필수
</t>
    </r>
    <r>
      <rPr>
        <sz val="10"/>
        <color rgb="FFFF0000"/>
        <rFont val="나눔고딕"/>
        <family val="3"/>
        <charset val="129"/>
      </rPr>
      <t>⑤ 2개 사이즈 모두 필수 제작</t>
    </r>
    <phoneticPr fontId="40" type="noConversion"/>
  </si>
  <si>
    <t>축소 이미지</t>
  </si>
  <si>
    <t>로딩 대기화면
배너</t>
    <phoneticPr fontId="40" type="noConversion"/>
  </si>
  <si>
    <t>PC Web, Mobile App
LIVE &amp;VOD 플레이어</t>
    <phoneticPr fontId="40" type="noConversion"/>
  </si>
  <si>
    <t>서버 과부화
방지 위해
큰 용량 지양</t>
    <phoneticPr fontId="40" type="noConversion"/>
  </si>
  <si>
    <t>PC WEB LIVE/VOD
Mobile LIVE&amp;VOD 플레이어</t>
    <phoneticPr fontId="40" type="noConversion"/>
  </si>
  <si>
    <t>[브랜드 검색창_1]
① 사용 폰트 : 나눔바른고딕 Bold
② 폰트 컬러 : #333333
③ 폰트 사이즈 / 자간
   1) 텍스트 10자 이내
       - 폰트 사이즈 : 46
       - 자간 : 0
   2) 텍스트 10자 초과
       - 폰트 사이즈 : 42
       - 자간 : -50
[브랜드 검색창_2]
① 사용 폰트 : 나눔바른고딕 Bold
② 문구 : 최대 12자 이내
③ 폰트 컬러 : #333333
③ 폰트 사이즈 / 자간
       - 폰트 사이즈 : 46
       - 자간 : 0</t>
    <phoneticPr fontId="40" type="noConversion"/>
  </si>
  <si>
    <t>브랜드
검색키워드</t>
    <phoneticPr fontId="40" type="noConversion"/>
  </si>
  <si>
    <t>① 키워드 문구 : 15자 이내 (띄어쓰기 포함)</t>
    <phoneticPr fontId="40" type="noConversion"/>
  </si>
  <si>
    <t>직접문의</t>
  </si>
  <si>
    <t>MP4
MOV</t>
  </si>
  <si>
    <t>고화질
고용량으로
전달 필요</t>
    <phoneticPr fontId="40" type="noConversion"/>
  </si>
  <si>
    <t>인스트림</t>
    <phoneticPr fontId="10" type="noConversion"/>
  </si>
  <si>
    <t>채팅창 타임배너</t>
    <phoneticPr fontId="10" type="noConversion"/>
  </si>
  <si>
    <t>①코덱 
[ video codec : h.264, x264], [audio codec : aac] - FFmpeg 코덱 사용 불가
② 입력크기: 1920*1080 
※ 플레이어별 자체 재 인코딩하여 노출 되며, 인코딩시 화질 저하될 수 있습니다.
③ Play Time : 최소 6초 이상 (3분 이상 시 테스트  必)
④ FPS : 29.97
⑤ Bit rate : 1Mbps 이상
⑥ 사운드 삽입 필수</t>
  </si>
  <si>
    <t>①코덱 
[ video codec : h.264, x264], [audio codec : aac] - FFmpeg 코덱 사용 불가
② 입력크기: 1080 * 1920 (9:16비율) / 1920 * 1080 (16:9 비율)
※ 세로형 풀스크린 영상 활용 권장
※ 플레이어별 자체 재 인코딩하여 노출 되며, 인코딩시 화질 저하될 수 있습니다.
③ Play Time : 최소 6초 이상 (3분 이상 시 테스트  必)
④ FPS : 29.97
⑤ Bit rate : 1Mbps 이상
⑥ 사운드 삽입 필수</t>
  </si>
  <si>
    <t>① 브랜드명 : 10자 이내 (띄어쓰기 포함)
② 광고문구 : 15자 이내 (띄어쓰기 포함)
③ CTA 버튼 문구 : 5자 이내 (띄어쓰기 포함)</t>
    <phoneticPr fontId="40" type="noConversion"/>
  </si>
  <si>
    <t>①코덱 
[ video codec : h.264, x264], [audio codec : aac] - FFmpeg 코덱 사용 불가
② 입력크기: 1080 * 1920 (9:16비율) or 1920*1080 (16:9비율)
※ 세로형 영상 활용 권장
※ 플레이어별 자체 재 인코딩하여 노출 되며, 인코딩시 화질 저하될 수 있습니다.
③ Play Time : 최소 6초 이상 (3분 이상 시 테스트  必)
④ FPS : 29.97
⑤ Bit rate : 1Mbps 이상
⑥ 사운드 삽입 필수</t>
  </si>
  <si>
    <t>① 브랜드명 : 10자 이내 (띄어쓰기 포함)
② 광고문구 : 14자 이내 (띄어쓰기 포함)</t>
    <phoneticPr fontId="40" type="noConversion"/>
  </si>
  <si>
    <t xml:space="preserve">[브랜드 검색창 배너]
①코덱 
    - video codec : h.264, x264 / audio codec : aac
    - FFmpeg 코덱 사용 불가
② 입력크기: 1920*1080 
     ※ 플레이어별 자체 재 인코딩하여 노출 되며, 인코딩시 화질 저하될 수 있습니다.
③ Play Time : 최소 6초 이상 (3분 이상 시 테스트  必)
④ FPS : 29.97
⑤ Bit rate : 1Mbps 이상
⑥ 사운드 삽입 필수  </t>
  </si>
  <si>
    <t>커넥트배너</t>
    <phoneticPr fontId="10" type="noConversion"/>
  </si>
  <si>
    <t>80*80</t>
    <phoneticPr fontId="10" type="noConversion"/>
  </si>
  <si>
    <t>검색 상단 배너</t>
    <phoneticPr fontId="40" type="noConversion"/>
  </si>
  <si>
    <t>검색키워드광고+ 검색 상단배너 (통합)</t>
  </si>
  <si>
    <t>(PC)) 640*150 , (MO) 270*150</t>
    <phoneticPr fontId="10" type="noConversion"/>
  </si>
  <si>
    <t>①코덱 
[ video codec : h.264, x264], [audio codec : aac] - FFmpeg 코덱 사용 불가
② 입력크기: 1920*1080 
※ 플레이어별 자체 재 인코딩하여 노출 되며, 인코딩시 화질 저하될 수 있습니다.
③ Play Time : 최소 6초 이상 (3분 이상 시 테스트  必)
④ FPS : 29.97
⑤ Bit rate : 1Mbps 이상
⑥ 사운드 삽입 필수</t>
    <phoneticPr fontId="40" type="noConversion"/>
  </si>
  <si>
    <r>
      <t xml:space="preserve">※ 공통 가이드 : 테두리 라운딩, 배경색 #FFFFFF, #121213 적용 불가
[풀배너 이미지]
① 가이드 psd 배경 높이 미변경 필수. 배경 가득 채우지 않아야 함
② 메인 텍스트를 포함해 3줄이하 권장, 배경 영역밖에 이미지 미배치
③ 이미지 영역 오브젝트는 최대 4개를 넘지 않도록 함
</t>
    </r>
    <r>
      <rPr>
        <sz val="10"/>
        <color rgb="FFFF0000"/>
        <rFont val="나눔고딕"/>
        <family val="3"/>
        <charset val="129"/>
      </rPr>
      <t>※ 확장배너 작업시 psd파일 활용 必 (배경마스크 위치 고정 및 라운드값 유지 수정금지)</t>
    </r>
    <r>
      <rPr>
        <sz val="10"/>
        <color theme="1"/>
        <rFont val="나눔고딕"/>
        <family val="3"/>
        <charset val="129"/>
      </rPr>
      <t xml:space="preserve">
[로고 이미지]
① 정사각형 형태 이미지 사용 (원형으로 자동 컷팅)</t>
    </r>
    <phoneticPr fontId="40" type="noConversion"/>
  </si>
  <si>
    <t>로고 이미지</t>
    <phoneticPr fontId="40" type="noConversion"/>
  </si>
  <si>
    <t>※ 공통 가이드 : 테두리 라운딩, 배경색 #FFFFFF, #121213 적용 불가
[고정 이미지]
① 좌측 상단 1px 컬러로 백그라운드 컬러 확장 적용 (좌/우 BG 색상 통일 必)
② 우측 상단 닫기 버튼 영역 생성되므로 중요 컨텐츠 들어가지 않도록 주의</t>
    <phoneticPr fontId="40" type="noConversion"/>
  </si>
  <si>
    <t>모바일 인트로배너
동영상형
(일반/시네마)</t>
    <phoneticPr fontId="40" type="noConversion"/>
  </si>
  <si>
    <t>※ 공통 가이드 : 테두리 라운딩, 배경색 #FFFFFF, #121213 적용 불가
※ 시네마형의 경우 배경 컬러 값 HSB에 B 값을 30이하로 설정 권장 (어두운 컬러)
[고정 이미지]
① 좌측 상단 1px 컬러로 백그라운드 컬러 확장 적용 (좌/우 BG 색상 통일 必)
② 영상과 겹치는 하단 124px 에는 주요 컨텐츠 들어가지 않도록 주의
[대체 이미지] 
① 최초 1회 영상 자동 재생후 플레이어 영역 내 엔딩카드로 노출
② 고정 이미지와 동일한 이미지 사용 불가</t>
    <phoneticPr fontId="40" type="noConversion"/>
  </si>
  <si>
    <t>[로고 이미지]
① 정사각형 형태 이미지 사용 (원형으로 자동 변경 노출)</t>
    <phoneticPr fontId="40" type="noConversion"/>
  </si>
  <si>
    <t>Mobile/PC</t>
    <phoneticPr fontId="40" type="noConversion"/>
  </si>
  <si>
    <t>CATCH 인피드</t>
    <phoneticPr fontId="40" type="noConversion"/>
  </si>
  <si>
    <t>PC Web/Mobile App
VOD Catch</t>
    <phoneticPr fontId="40" type="noConversion"/>
  </si>
  <si>
    <t>[로고 이미지]
① 정사각형 형태 이미지 사용 (원형으로 자동 컷팅)</t>
    <phoneticPr fontId="40" type="noConversion"/>
  </si>
  <si>
    <t>고정 이미지</t>
    <phoneticPr fontId="40" type="noConversion"/>
  </si>
  <si>
    <t>※ 공통 가이드 : 테두리 라운딩, 배경색 #FFFFFF, #121213 적용 불가
[고정 이미지]
① 배경색은 단색을 권장 하며, 채도 높은 형광 컬러 사용 지양
[이미지내 텍스트 가이드]
① 폰트 최소 35pt 이상 / 최대 3줄 이내 사용
② 사선 또는 기울임 꼴 비 사용 권장
③ 폰트 이미지화 하여 전달 필수
④ 전면 채우는 폰트 크기 적용 불가</t>
    <phoneticPr fontId="40" type="noConversion"/>
  </si>
  <si>
    <t>[로고 이미지] 
① 정사각형 형태 이미지 사용 (원형으로 자동 변경 노출)</t>
    <phoneticPr fontId="40" type="noConversion"/>
  </si>
  <si>
    <t>480*160</t>
    <phoneticPr fontId="40" type="noConversion"/>
  </si>
  <si>
    <t>※ 공통 가이드 : 테두리 라운딩, 배경색 #FFFFFF, #121213 적용 불가</t>
    <phoneticPr fontId="40" type="noConversion"/>
  </si>
  <si>
    <t>PC Web</t>
    <phoneticPr fontId="40" type="noConversion"/>
  </si>
  <si>
    <t>640*150</t>
    <phoneticPr fontId="40" type="noConversion"/>
  </si>
  <si>
    <t>JPG</t>
    <phoneticPr fontId="40" type="noConversion"/>
  </si>
  <si>
    <r>
      <t xml:space="preserve">※ 공통 가이드 : 테두리 라운딩, 배경색 #FFFFFF, #121213 적용 불가
[PC]
① 좌/우측 15px 이상 단색 처리
② 파일 전달 시 배경 컬러코드 전달 必 (EX. 파일명 : 검색상단_#OOOOOO.png)
[Mobile]
</t>
    </r>
    <r>
      <rPr>
        <sz val="10"/>
        <color rgb="FFFF0000"/>
        <rFont val="나눔고딕"/>
        <family val="3"/>
        <charset val="129"/>
      </rPr>
      <t>① 배경색 없이 PNG 저장 必</t>
    </r>
    <r>
      <rPr>
        <sz val="10"/>
        <color theme="1"/>
        <rFont val="나눔고딕"/>
        <family val="3"/>
        <charset val="129"/>
      </rPr>
      <t xml:space="preserve">
② 밝은 배경(#F6F6F6), 어두운 배경(#333333)에서 잘 보이도록 적용</t>
    </r>
    <phoneticPr fontId="40" type="noConversion"/>
  </si>
  <si>
    <t>PC / Mobile
검색시</t>
    <phoneticPr fontId="40" type="noConversion"/>
  </si>
  <si>
    <r>
      <t xml:space="preserve">① 영상 사이즈 : 1920*1080(16:9비율)
② 코덱 : h264 / aac
   -Ffmpeg 코덱 사용 불가
   -플레이어별 자체 재인코딩하여 노출 되며, 인코딩 시 화질이 저하될 수 있습니다.
</t>
    </r>
    <r>
      <rPr>
        <sz val="10"/>
        <color rgb="FFFF0000"/>
        <rFont val="나눔고딕"/>
        <family val="3"/>
        <charset val="129"/>
      </rPr>
      <t>③ 파일 형식 : MP4, MOV 두가지로 전달</t>
    </r>
    <r>
      <rPr>
        <sz val="10"/>
        <color theme="1"/>
        <rFont val="나눔고딕"/>
        <family val="3"/>
        <charset val="129"/>
      </rPr>
      <t xml:space="preserve">
</t>
    </r>
    <r>
      <rPr>
        <sz val="10"/>
        <color rgb="FFFF0000"/>
        <rFont val="나눔고딕"/>
        <family val="3"/>
        <charset val="129"/>
      </rPr>
      <t>④ Play Time : 15초, 30초</t>
    </r>
    <r>
      <rPr>
        <sz val="10"/>
        <color theme="1"/>
        <rFont val="나눔고딕"/>
        <family val="3"/>
        <charset val="129"/>
      </rPr>
      <t xml:space="preserve">
⑤ FPS : 29.97
⑥ Bit rate : 1Mbps 이상
⑦ 사운드 삽입 필수
</t>
    </r>
    <r>
      <rPr>
        <sz val="10"/>
        <color rgb="FFFF0000"/>
        <rFont val="나눔고딕"/>
        <family val="3"/>
        <charset val="129"/>
      </rPr>
      <t>⑧ 랜딩페이지 : 클릭불가 상품</t>
    </r>
    <phoneticPr fontId="40" type="noConversion"/>
  </si>
  <si>
    <t>고정 이미지</t>
    <phoneticPr fontId="40" type="noConversion"/>
  </si>
  <si>
    <t>700*172</t>
    <phoneticPr fontId="40" type="noConversion"/>
  </si>
  <si>
    <t>PNG
(투명배경)</t>
    <phoneticPr fontId="40" type="noConversion"/>
  </si>
  <si>
    <t>Mobile App
아프리카 TV 홈
{MY+, HOT, ALL(게임, 보라, 스포츠, 전체 탭), 앱 내 검색시} 최상단</t>
    <phoneticPr fontId="40" type="noConversion"/>
  </si>
  <si>
    <t>모바일 메인 보드</t>
    <phoneticPr fontId="10" type="noConversion"/>
  </si>
  <si>
    <t>모바일
메인보드
기본형_배경</t>
    <phoneticPr fontId="40" type="noConversion"/>
  </si>
  <si>
    <t>모바일
메인보드
기본형_투명</t>
    <phoneticPr fontId="40" type="noConversion"/>
  </si>
  <si>
    <t>PC 서브 브랜딩
이미지 기본형</t>
    <phoneticPr fontId="40" type="noConversion"/>
  </si>
  <si>
    <t>PC 서브 브랜딩
이미지 확장형</t>
    <phoneticPr fontId="40" type="noConversion"/>
  </si>
  <si>
    <t>PC 서브 브랜딩
동영상 확장형</t>
    <phoneticPr fontId="40" type="noConversion"/>
  </si>
  <si>
    <t>① 상단 문구 : 20자 이내 (띄어쓰기 포함)
② 하단 문구 : 20자 이내 (띄어쓰기 포함)</t>
    <phoneticPr fontId="40" type="noConversion"/>
  </si>
  <si>
    <t>100KB</t>
    <phoneticPr fontId="40" type="noConversion"/>
  </si>
  <si>
    <t>270*150</t>
    <phoneticPr fontId="40" type="noConversion"/>
  </si>
  <si>
    <t>소재 사이즈</t>
    <phoneticPr fontId="10" type="noConversion"/>
  </si>
  <si>
    <t>집행 일정</t>
    <phoneticPr fontId="10" type="noConversion"/>
  </si>
  <si>
    <t>X</t>
    <phoneticPr fontId="10" type="noConversion"/>
  </si>
  <si>
    <t>위약금 부과 기준</t>
    <phoneticPr fontId="10" type="noConversion"/>
  </si>
  <si>
    <t>없음</t>
    <phoneticPr fontId="10" type="noConversion"/>
  </si>
  <si>
    <t>위약금 발생일</t>
    <phoneticPr fontId="10" type="noConversion"/>
  </si>
  <si>
    <t>취소 가능한 일정</t>
    <phoneticPr fontId="10" type="noConversion"/>
  </si>
  <si>
    <t>Mobile App</t>
    <phoneticPr fontId="40" type="noConversion"/>
  </si>
  <si>
    <t>플레이어배너</t>
    <phoneticPr fontId="10" type="noConversion"/>
  </si>
  <si>
    <t>모바일 플레이어배너</t>
    <phoneticPr fontId="40" type="noConversion"/>
  </si>
  <si>
    <t>로고 이미지</t>
  </si>
  <si>
    <t>80*80</t>
  </si>
  <si>
    <t>JPG/PNG/GIF</t>
  </si>
  <si>
    <t>풀배너 이미지</t>
  </si>
  <si>
    <t>720*480</t>
  </si>
  <si>
    <r>
      <t xml:space="preserve">모바일
메인보드
_만들기
</t>
    </r>
    <r>
      <rPr>
        <b/>
        <sz val="9"/>
        <color rgb="FFFF0000"/>
        <rFont val="나눔고딕"/>
        <family val="3"/>
        <charset val="129"/>
      </rPr>
      <t>※ 텍스트 및 배경 
자동 제작, 
단 이미지 제작 필요</t>
    </r>
    <phoneticPr fontId="40" type="noConversion"/>
  </si>
  <si>
    <t>누끼형</t>
    <phoneticPr fontId="40" type="noConversion"/>
  </si>
  <si>
    <t>오브젝트형</t>
    <phoneticPr fontId="40" type="noConversion"/>
  </si>
  <si>
    <t>140~220 
* 
100~172</t>
    <phoneticPr fontId="40" type="noConversion"/>
  </si>
  <si>
    <t>200 * 124</t>
    <phoneticPr fontId="40" type="noConversion"/>
  </si>
  <si>
    <r>
      <t xml:space="preserve">① 누끼형 제작 시, 상하 12px 여백 필수
② 오브젝트 4개 이상 사용 불가
③ 이미지 영역 내 텍스트 삽입 불가
④ 배경색 컬러(#EBEFF6)으로 자동 확장, 오브젝트형 배경에 유사한 색상 사용 불가
</t>
    </r>
    <r>
      <rPr>
        <b/>
        <sz val="10"/>
        <color rgb="FFFF0000"/>
        <rFont val="나눔고딕"/>
        <family val="3"/>
        <charset val="129"/>
      </rPr>
      <t>※ PSD 가이드 확인 필수 지면</t>
    </r>
    <phoneticPr fontId="40" type="noConversion"/>
  </si>
  <si>
    <r>
      <t xml:space="preserve">※ 공통 가이드 : 테두리 라운딩, 배경색 #FFFFFF, #121213, #282828 적용 불가
① 좌/우 32px 여백 필수 (배경색 단색 권장)
② 배너 좌측 상단 1px 컬러가 백그라운드 컬러로 적용
③ PSD 파일에 적용된 폰트 스타일, 컬러 변경 불가 (이미지 쉐입/위치/사이즈 변경 불가)
④ 텍스트와 주요 이미지 사이 여백 24px 필수
⑤ 텍스트는 좌측 정렬, 이미지는 우측 정렬
⑥ 우측 이미지 영역 내 텍스트 삽입 불가, 왼쪽 텍스트 영역 내 이미지 삽입 불가
⑦ 오브젝트 4개 이상 사용 불가
</t>
    </r>
    <r>
      <rPr>
        <sz val="10"/>
        <color rgb="FFFF0000"/>
        <rFont val="나눔고딕"/>
        <family val="3"/>
        <charset val="129"/>
      </rPr>
      <t>※ PSD 가이드 확인 필수 지면</t>
    </r>
    <phoneticPr fontId="40" type="noConversion"/>
  </si>
  <si>
    <r>
      <t xml:space="preserve">※ 공통 가이드 : 테두리 라운딩, 배경색 #FFFFFF, #121213, #282828 적용 불가
① 좌/우 32px 여백 필수 (배경색 단색 권장)
② PSD 파일에 적용된 폰트 스타일, 컬러 변경 불가 (이미지 쉐입/위치/사이즈 변경 불가)
③ 텍스트와 주요 이미지 사이 여백 24px 필수
④ 텍스트는 좌측 정렬, 이미지는 우측 정렬
⑤ 우측 이미지 영역 내 텍스트 삽입 불가, 왼쪽 텍스트 영역 내 이미지 삽입 불가
⑥ 오브젝트 4개 이상 사용 불가
</t>
    </r>
    <r>
      <rPr>
        <b/>
        <sz val="10"/>
        <color rgb="FFFF0000"/>
        <rFont val="나눔고딕"/>
        <family val="3"/>
        <charset val="129"/>
      </rPr>
      <t>※ PSD 가이드 확인 필수 지면</t>
    </r>
    <phoneticPr fontId="40" type="noConversion"/>
  </si>
  <si>
    <t>[1개 이상 필수]
설명문구1(상단): 14자 이내(띄어쓰기 포함)
설명문구2(하단): 15자 이내(띄어쓰기 포함)
[中 택1] ※ 제외 가능
안내문구: 24자 이내(띄어쓰기 포함)
CTA 버튼 문구: 24자 이내(띄어쓰기 포함)</t>
    <phoneticPr fontId="40" type="noConversion"/>
  </si>
  <si>
    <t>타겟팅 옵션</t>
    <phoneticPr fontId="10" type="noConversion"/>
  </si>
  <si>
    <t>옵션 상세</t>
    <phoneticPr fontId="10" type="noConversion"/>
  </si>
  <si>
    <t>성별</t>
    <phoneticPr fontId="40" type="noConversion"/>
  </si>
  <si>
    <t>남성 / 여성 / 알 수 없음</t>
    <phoneticPr fontId="10" type="noConversion"/>
  </si>
  <si>
    <t>연령</t>
    <phoneticPr fontId="40" type="noConversion"/>
  </si>
  <si>
    <t>14~18세 / 19~24세 / 25~29세 / 30~34세 / 35~39세 / 40~44세 / 45~49세 / 50~54세 / 55~59세 / 60세 이상 / 알 수 없음</t>
    <phoneticPr fontId="10" type="noConversion"/>
  </si>
  <si>
    <t>스크린</t>
    <phoneticPr fontId="40" type="noConversion"/>
  </si>
  <si>
    <t>PC / Mobile (AOS / iOS)</t>
    <phoneticPr fontId="10" type="noConversion"/>
  </si>
  <si>
    <t>(* 광고 상품 및 상품 노출 지면에 따라, 스크린 Default 세팅될 수 있음)</t>
    <phoneticPr fontId="10" type="noConversion"/>
  </si>
  <si>
    <t>디바이스 모델</t>
    <phoneticPr fontId="40" type="noConversion"/>
  </si>
  <si>
    <t>제조사 / 모델분류</t>
    <phoneticPr fontId="10" type="noConversion"/>
  </si>
  <si>
    <t>카테고리</t>
    <phoneticPr fontId="40" type="noConversion"/>
  </si>
  <si>
    <r>
      <t xml:space="preserve">게임 / 소셜(보라) / 스포츠 / 엔터 / 연령제한 </t>
    </r>
    <r>
      <rPr>
        <b/>
        <sz val="12"/>
        <color rgb="FFFF0000"/>
        <rFont val="나눔고딕"/>
        <family val="3"/>
        <charset val="129"/>
      </rPr>
      <t>(*광고상품별 상이)</t>
    </r>
    <phoneticPr fontId="10" type="noConversion"/>
  </si>
  <si>
    <t xml:space="preserve">  ㄴ 상세 설정 통한 1차,2차,3차 카테고리 설정 가능 (Ex. 게임 - 모바일게임 - 디아블로 이모탈)</t>
    <phoneticPr fontId="10" type="noConversion"/>
  </si>
  <si>
    <t xml:space="preserve">  ㄴ 게임 카테고리 타겟팅 집행시 타 카테고리 대비 비딩 경쟁 높은점 참고 부탁드립니다</t>
    <phoneticPr fontId="10" type="noConversion"/>
  </si>
  <si>
    <t xml:space="preserve">  ㄴ 다만 소수의 3차 카테고리 선택시 타겟 모수 제한으로 비용 소진 더딜 수 있는점 참고 부탁드립니다</t>
    <phoneticPr fontId="10" type="noConversion"/>
  </si>
  <si>
    <t>맞춤타겟</t>
    <phoneticPr fontId="40" type="noConversion"/>
  </si>
  <si>
    <t>ADID / 광고 조회 / 관심사 / 로그인 아이디 / 업종 리타겟팅 / DMP타겟팅</t>
    <phoneticPr fontId="10" type="noConversion"/>
  </si>
  <si>
    <t xml:space="preserve">  ㄴ '타겟 관리' 메뉴 통해 맞춤 타겟 생성후, 타겟팅으로 활용 가능</t>
    <phoneticPr fontId="10" type="noConversion"/>
  </si>
  <si>
    <t>BJ ID</t>
    <phoneticPr fontId="40" type="noConversion"/>
  </si>
  <si>
    <t xml:space="preserve">BJ ID 타겟팅 </t>
    <phoneticPr fontId="10" type="noConversion"/>
  </si>
  <si>
    <t xml:space="preserve">  ㄴ BJ명 아닌 방송국에서 확인되는 ID 직접입력 필요</t>
    <phoneticPr fontId="10" type="noConversion"/>
  </si>
  <si>
    <t xml:space="preserve">  ㄴ 사용시 특정 BJ 방송 시청자 타겟팅 광고 집행 가능</t>
    <phoneticPr fontId="10" type="noConversion"/>
  </si>
  <si>
    <r>
      <t xml:space="preserve">      </t>
    </r>
    <r>
      <rPr>
        <sz val="12"/>
        <color rgb="FFFF0000"/>
        <rFont val="나눔고딕"/>
        <family val="3"/>
        <charset val="129"/>
      </rPr>
      <t>(* BJ 방송 일정 및 시청 모수에 따라 소진 더딜 수 있음)</t>
    </r>
    <phoneticPr fontId="10" type="noConversion"/>
  </si>
  <si>
    <t>스케쥴</t>
    <phoneticPr fontId="40" type="noConversion"/>
  </si>
  <si>
    <t>요일 / 시간대</t>
    <phoneticPr fontId="10" type="noConversion"/>
  </si>
  <si>
    <t>* 상품 특성에 따라, 활용이 불가한 타겟팅 옵션 항목이 있을 수 있습니다</t>
    <phoneticPr fontId="10" type="noConversion"/>
  </si>
  <si>
    <t>디바이스</t>
    <phoneticPr fontId="10" type="noConversion"/>
  </si>
  <si>
    <t>비 고</t>
    <phoneticPr fontId="40" type="noConversion"/>
  </si>
  <si>
    <t>* 1일 독점 노출 상품으로 사전에 부킹 일정 확인 必</t>
    <phoneticPr fontId="10" type="noConversion"/>
  </si>
  <si>
    <t>동영상형 : 1920*1080(영상), 720*470, 640*360(이미지)</t>
    <phoneticPr fontId="10" type="noConversion"/>
  </si>
  <si>
    <t>* 아프리카TV에서 직접 세팅
* 키워드리스트 최대 30개 전달 가능</t>
    <phoneticPr fontId="10" type="noConversion"/>
  </si>
  <si>
    <t>* 매시각 00분~10분 랜덤 노출</t>
    <phoneticPr fontId="10" type="noConversion"/>
  </si>
  <si>
    <t>* 프로모션 진행 BJ 방송에는 미노출 될 수 있음</t>
    <phoneticPr fontId="10" type="noConversion"/>
  </si>
  <si>
    <t>광고 예산(10일 이내 광고 집행 취소 구좌 분)의 100%</t>
  </si>
  <si>
    <t xml:space="preserve">  ㄴ '모바일 메인 보드' 상품의 경우, 지면특성상 [ HOT / e스포츠 / myplus / 게임 / 소셜(보라) / 스포츠 / 엔터 / 연령제한 / 전체 ] 로 카테고리 구분</t>
    <phoneticPr fontId="10" type="noConversion"/>
  </si>
  <si>
    <t>집행일 기준 10일 전</t>
    <phoneticPr fontId="10" type="noConversion"/>
  </si>
  <si>
    <t>집행일 기준  9일~1일 전</t>
    <phoneticPr fontId="10" type="noConversion"/>
  </si>
  <si>
    <t>집행일 기준  당일 이후</t>
    <phoneticPr fontId="10" type="noConversion"/>
  </si>
  <si>
    <t>광고 예산(10일 이내 광고 집행 취소 구좌 분)의 10%</t>
    <phoneticPr fontId="10" type="noConversion"/>
  </si>
  <si>
    <t>*위약금은 주말 및 공휴일(대체 공유일) 포함하여 산정됩니다.</t>
    <phoneticPr fontId="10" type="noConversion"/>
  </si>
  <si>
    <t>1080*1920</t>
    <phoneticPr fontId="10" type="noConversion"/>
  </si>
  <si>
    <t>960*350</t>
    <phoneticPr fontId="40" type="noConversion"/>
  </si>
  <si>
    <t>배경 이미지</t>
  </si>
  <si>
    <t xml:space="preserve">※ 공통 가이드 : 테두리 라운딩, 배경색 #FFFFFF, #0C0D0E 적용 불가
[배경 이미지]
① 좌측상단 1px 컬러 값으로 배경색 확장
② 좌/우 10px 이상 배경 단색 적용(①과 같은 컬러값 사용), 해당 영역에 이미지 및 텍스트 적용 불가
※패턴/그라데이션/오브젝트 삽입 불가
- 여백 및 배경과의 이미지, 배경 단절 불가. 자연스러운 그라데이션 처리or제거 필요
- 사용자에게 불편을 주는 배경 불가 (피로감을 주는 컬러, 배경색 단절로 혼동 야기 등)
- 오브젝트/ 폰트: 사용자에게 노출되는 사이즈 고려하여 제작합니다. </t>
    <phoneticPr fontId="40" type="noConversion"/>
  </si>
  <si>
    <t>배경 이미지</t>
    <phoneticPr fontId="40" type="noConversion"/>
  </si>
  <si>
    <r>
      <t xml:space="preserve">※ 밝은배경(#FFFFFF), 어두운배경(#0C0D0E) 에서 잘보이게 적용
① 배경색 없이 반드시 확장자 </t>
    </r>
    <r>
      <rPr>
        <sz val="10"/>
        <color rgb="FFFF0000"/>
        <rFont val="나눔고딕"/>
        <family val="3"/>
        <charset val="129"/>
      </rPr>
      <t>PNG로 저장</t>
    </r>
    <r>
      <rPr>
        <sz val="10"/>
        <color theme="1"/>
        <rFont val="나눔고딕"/>
        <family val="3"/>
        <charset val="129"/>
      </rPr>
      <t xml:space="preserve">
② 이미지 상하좌우 잘리지 않도록 주의
</t>
    </r>
    <r>
      <rPr>
        <sz val="10"/>
        <rFont val="나눔고딕"/>
        <family val="3"/>
        <charset val="129"/>
      </rPr>
      <t xml:space="preserve">③ 2가지 형태 중 1가지에 맞추어 작업
</t>
    </r>
    <phoneticPr fontId="40" type="noConversion"/>
  </si>
  <si>
    <t>광고문구 : 10자 이내 (띄어쓰기 포함)</t>
    <phoneticPr fontId="40" type="noConversion"/>
  </si>
  <si>
    <t>1080*1920</t>
    <phoneticPr fontId="40" type="noConversion"/>
  </si>
  <si>
    <t>※ 공통 가이드 : 테두리 라운딩, 배경색 #FFFFFF, #0C0D0E 적용 불가
① 우상단에 클로즈버튼 자동삽입되는 영역이므로 가려지지 않게 제작
   ㄴ PSD 템플릿 내 클로즈 버튼 위치값 가이드 확인
② 가운데 정렬 필수</t>
    <phoneticPr fontId="40" type="noConversion"/>
  </si>
  <si>
    <t>Mobile</t>
    <phoneticPr fontId="40" type="noConversion"/>
  </si>
  <si>
    <t>Mobile App
LIVE 플레이어</t>
    <phoneticPr fontId="40" type="noConversion"/>
  </si>
  <si>
    <t>① 이미지 사이즈: 480*160
② 배경색 투명시 이미지 및 폰트 테두리 검은색 적용 필수 또는 검은색 배경 적용 필수 (* 해당 가이드 미적용시 플레이어에서 이미지 깨져 노출)
③ 텍스트: 폰트(Pretendard Bold) 및 텍스트 크기 22px 변경 불가
④ 폰트 컬러 : #000000
⑤ 자간 : 0
⑥ 키워드 최대 12자</t>
    <phoneticPr fontId="40" type="noConversion"/>
  </si>
  <si>
    <t xml:space="preserve">※ 공통 가이드 : 테두리 라운딩, 배경색 #FFFFFF, #0C0D0E 적용 불가
[이미지]
① 좌측상단 1px 컬러 값으로 배경색 확장
② 좌/우 10px 이상 배경 단색 적용(①과 같은 컬러값 사용) 
- 여백 및 배경과의 이미지, 배경 단절 불가. 자연스러운 그라데이션 처리or제거 필요
- 사용자에게 불편을 주는 배경 불가 (피로감을 주는 컬러, 배경색 단절로 혼동 야기 등)
- 오브젝트/ 폰트: 사용자에게 노출되는 사이즈 고려하여 제작합니다. </t>
    <phoneticPr fontId="40" type="noConversion"/>
  </si>
  <si>
    <t>확장 이미지</t>
    <phoneticPr fontId="40" type="noConversion"/>
  </si>
  <si>
    <t>960*350</t>
    <phoneticPr fontId="40" type="noConversion"/>
  </si>
  <si>
    <t>JPG/PNG/GIF</t>
    <phoneticPr fontId="40" type="noConversion"/>
  </si>
  <si>
    <t>200KB</t>
    <phoneticPr fontId="40" type="noConversion"/>
  </si>
  <si>
    <t>기본 이미지</t>
    <phoneticPr fontId="40" type="noConversion"/>
  </si>
  <si>
    <t>기본 이미지</t>
    <phoneticPr fontId="40" type="noConversion"/>
  </si>
  <si>
    <t xml:space="preserve">※ 공통 가이드 : 테두리 라운딩, 배경색 #FFFFFF, #0C0D0E 적용 불가
[배경 이미지]
① 좌측상단 1px 컬러 값으로 배경색 확장
② 좌/우 10px 이상 배경 단색 적용(①과 같은 컬러값 사용) 
 ※ 해당 영역에 이미지 및 텍스트 적용 불가, 패턴/그라데이션/오브젝트 삽입 불가
③ PSD 파일 활용하여 플레이어 영역에 가려지는 부분 확인하여 제작
- 여백 및 배경과의 이미지, 배경 단절 불가. 자연스러운 그라데이션 처리or제거 필요
- 사용자에게 불편을 주는 배경 불가 (피로감을 주는 컬러, 배경색 단절로 혼동 야기 등)
- 오브젝트/ 폰트: 사용자에게 노출되는 사이즈 고려하여 제작합니다. </t>
    <phoneticPr fontId="40" type="noConversion"/>
  </si>
  <si>
    <t xml:space="preserve">※ 공통 가이드 : 테두리 라운딩, 배경색 #FFFFFF, #0C0D0E 적용 불가
① 좌측상단 1px 컬러 값으로 배경색 확장
② 좌/우 10px 이상 배경 단색 적용(①과 같은 컬러값 사용) 
③ 확장 이미지는 플레이어 영역에 가려지는 부분 확인하여 제작
- 여백 및 배경과의 이미지, 배경 단절 불가. 자연스러운 그라데이션 처리or제거 필요
- 사용자에게 불편을 주는 배경 불가 (피로감을 주는 컬러, 배경색 단절로 혼동 야기 등)
- 오브젝트/ 폰트: 사용자에게 노출되는 사이즈 고려하여 제작합니다. </t>
    <phoneticPr fontId="40" type="noConversion"/>
  </si>
  <si>
    <t>기본형: 729*90
이미지 확장형 : 960*350
동영상 확장형 : 1920*1080(영상), 960*350(이미지)</t>
    <phoneticPr fontId="10" type="noConversion"/>
  </si>
  <si>
    <t>SOOP</t>
    <phoneticPr fontId="10" type="noConversion"/>
  </si>
  <si>
    <t>■ SOOP AAM 타겟팅 옵션</t>
    <phoneticPr fontId="40" type="noConversion"/>
  </si>
  <si>
    <t>패키지
SOOP 통한 부킹 건</t>
  </si>
  <si>
    <t>※ SOOP 내부 심사 진행 : 사용자에게 불편을 주는 배경은 불가합니다.</t>
  </si>
  <si>
    <t>PC Web
SOOP 홈</t>
  </si>
  <si>
    <t>브랜드
검색창 배너
(영상 전달시
SOOP에서
검색창배너영역
제작 가능)</t>
  </si>
  <si>
    <r>
      <t xml:space="preserve">■ SOOP 제작가이드 및 PSD템플릿 다운로드 링크 : </t>
    </r>
    <r>
      <rPr>
        <b/>
        <sz val="20"/>
        <color theme="1"/>
        <rFont val="나눔고딕"/>
        <family val="3"/>
        <charset val="129"/>
      </rPr>
      <t>https://bit.ly/AfreecaTV_ProductionGuide_2024</t>
    </r>
    <phoneticPr fontId="40" type="noConversion"/>
  </si>
  <si>
    <r>
      <t xml:space="preserve">■ SOOP 광고 정책 확인하기 링크 : </t>
    </r>
    <r>
      <rPr>
        <b/>
        <sz val="20"/>
        <color theme="1"/>
        <rFont val="나눔고딕"/>
        <family val="3"/>
        <charset val="129"/>
      </rPr>
      <t>http://adv.afreecatv.com/da/rules</t>
    </r>
    <phoneticPr fontId="40" type="noConversion"/>
  </si>
  <si>
    <t>모바일 리스트배너
이미지형</t>
    <phoneticPr fontId="40" type="noConversion"/>
  </si>
  <si>
    <t>모바일 리스트배너
동영상형</t>
    <phoneticPr fontId="40" type="noConversion"/>
  </si>
  <si>
    <t xml:space="preserve">Mobile App/Web
</t>
    <phoneticPr fontId="40" type="noConversion"/>
  </si>
  <si>
    <t>1920*1080</t>
    <phoneticPr fontId="40" type="noConversion"/>
  </si>
  <si>
    <t>80*80</t>
    <phoneticPr fontId="40" type="noConversion"/>
  </si>
  <si>
    <t>이미지</t>
    <phoneticPr fontId="40" type="noConversion"/>
  </si>
  <si>
    <t>① 브랜드명 : 16자 이내 (띄어쓰기 포함)
② 광고문구 : 16자 이내 (띄어쓰기 포함)</t>
    <phoneticPr fontId="40" type="noConversion"/>
  </si>
  <si>
    <t>※ 공통 가이드 : 테두리 라운딩, 배경색 #FFFFFF, #121213 적용 불가
① 광고 문구 영역이 있으므로 로고 이외 텍스트 최대한 배제 (폰트 사이즈 36pt 이상)
② 로고 이미지는 실제 노출 시 원형으로 노출 됨</t>
    <phoneticPr fontId="40" type="noConversion"/>
  </si>
  <si>
    <t>1GB</t>
    <phoneticPr fontId="40" type="noConversion"/>
  </si>
  <si>
    <t>정지컷 이미지</t>
    <phoneticPr fontId="40" type="noConversion"/>
  </si>
  <si>
    <t>※ 공통 가이드 : 테두리 라운딩, 배경색 #FFFFFF, #121213 적용 불가
[정지컷 이미지]
① 광고 문구 영역이 있으므로 로고 이외 텍스트 최대한 배제 (폰트 사이즈 36pt 이상)
[로고 이미지]
① 로고 이미지는 실제 노출 시 원형으로 노출 됨</t>
    <phoneticPr fontId="40" type="noConversion"/>
  </si>
  <si>
    <t>728*90</t>
    <phoneticPr fontId="40" type="noConversion"/>
  </si>
  <si>
    <t>PC 서브 브랜딩 배너</t>
    <phoneticPr fontId="10" type="noConversion"/>
  </si>
  <si>
    <t>PC 로고콜라보배너</t>
    <phoneticPr fontId="10" type="noConversion"/>
  </si>
  <si>
    <t>80*40 (PNG 로고)</t>
    <phoneticPr fontId="10" type="noConversion"/>
  </si>
  <si>
    <t>PC 이벤트게이트배너</t>
    <phoneticPr fontId="10" type="noConversion"/>
  </si>
  <si>
    <t>24*24</t>
    <phoneticPr fontId="10" type="noConversion"/>
  </si>
  <si>
    <t>PC 비쥬얼 보드
이미지형</t>
    <phoneticPr fontId="40" type="noConversion"/>
  </si>
  <si>
    <t>PC 비쥬얼 보드
동영상형</t>
    <phoneticPr fontId="40" type="noConversion"/>
  </si>
  <si>
    <t>PC Web
SOOP 홈</t>
    <phoneticPr fontId="40" type="noConversion"/>
  </si>
  <si>
    <t>리마인드 배너</t>
    <phoneticPr fontId="40" type="noConversion"/>
  </si>
  <si>
    <t>PNG</t>
    <phoneticPr fontId="40" type="noConversion"/>
  </si>
  <si>
    <t>100KB</t>
    <phoneticPr fontId="40" type="noConversion"/>
  </si>
  <si>
    <t>① 브랜드명 : 10자 이내 (띄어쓰기 포함)
② 광고문구1 : 12자 이내 (띄어쓰기 포함)
③ 광고문구2 : 12자 이내 (띄어쓰기 포함)</t>
    <phoneticPr fontId="40" type="noConversion"/>
  </si>
  <si>
    <t>리마인드 배너</t>
    <phoneticPr fontId="40" type="noConversion"/>
  </si>
  <si>
    <r>
      <t xml:space="preserve">이미지형 : 960*350
동영상형 : 1920*1080(영상), 960*350(배경 이미지)
</t>
    </r>
    <r>
      <rPr>
        <b/>
        <u/>
        <sz val="9"/>
        <rFont val="나눔고딕"/>
        <family val="3"/>
        <charset val="129"/>
      </rPr>
      <t>* 리마인드배너 80*80</t>
    </r>
    <phoneticPr fontId="10" type="noConversion"/>
  </si>
  <si>
    <t>Mobile App/Web
Live 방송 하단
PC App/Web
Live 방송 채팅창 상단</t>
    <phoneticPr fontId="40" type="noConversion"/>
  </si>
  <si>
    <t>640*150</t>
  </si>
  <si>
    <t>270*150 (PNG)</t>
    <phoneticPr fontId="10" type="noConversion"/>
  </si>
  <si>
    <t>1일</t>
    <phoneticPr fontId="10" type="noConversion"/>
  </si>
  <si>
    <t>80*80 (PNG) 및 텍스트 소재</t>
    <phoneticPr fontId="10" type="noConversion"/>
  </si>
  <si>
    <t>1920*1080, 80*80</t>
    <phoneticPr fontId="10" type="noConversion"/>
  </si>
  <si>
    <t>모바일인트로배너 (이미지/영상형)</t>
    <phoneticPr fontId="10" type="noConversion"/>
  </si>
  <si>
    <t>PC 비쥬얼 보드 (이미지/영상형)</t>
    <phoneticPr fontId="10" type="noConversion"/>
  </si>
  <si>
    <t>리스트배너 (이미지/영상형)</t>
    <phoneticPr fontId="10" type="noConversion"/>
  </si>
  <si>
    <t>Catch 인피드 (이미지/영상형)</t>
    <phoneticPr fontId="10" type="noConversion"/>
  </si>
  <si>
    <t>종료배너 (이미지/영상형)</t>
    <phoneticPr fontId="10" type="noConversion"/>
  </si>
  <si>
    <t>로딩대기화면광고 
+ 검색상단배너 (PC/MO)</t>
    <phoneticPr fontId="10" type="noConversion"/>
  </si>
  <si>
    <t>1920*1080(영상), 80*80, 720*480(이미지)
※ PSD 가이드 확인 必</t>
    <phoneticPr fontId="10" type="noConversion"/>
  </si>
  <si>
    <t xml:space="preserve"> 80*80, 720*480(이미지)
※ PSD 가이드 확인 必</t>
    <phoneticPr fontId="10" type="noConversion"/>
  </si>
  <si>
    <r>
      <rPr>
        <b/>
        <u/>
        <sz val="9"/>
        <color rgb="FFFF0000"/>
        <rFont val="나눔고딕"/>
        <family val="3"/>
        <charset val="129"/>
      </rPr>
      <t>세로형(권장) : 1080*1920(영상), 80*80(이미지)</t>
    </r>
    <r>
      <rPr>
        <sz val="9"/>
        <color rgb="FFFF0000"/>
        <rFont val="나눔고딕"/>
        <family val="3"/>
        <charset val="129"/>
      </rPr>
      <t xml:space="preserve">
가로형 : 1920*1080(영상), 80*80(이미지)</t>
    </r>
    <phoneticPr fontId="10" type="noConversion"/>
  </si>
  <si>
    <r>
      <t>누끼형: 140~220 * 100~172 or 오브젝트형: 200 * 124
(</t>
    </r>
    <r>
      <rPr>
        <u/>
        <sz val="9"/>
        <color rgb="FFFF0000"/>
        <rFont val="나눔고딕"/>
        <family val="3"/>
        <charset val="129"/>
      </rPr>
      <t>만들기 기능으로 TEXT 입력 가능</t>
    </r>
    <r>
      <rPr>
        <sz val="9"/>
        <color rgb="FFFF0000"/>
        <rFont val="나눔고딕"/>
        <family val="3"/>
        <charset val="129"/>
      </rPr>
      <t>)
※ PSD 가이드 확인 必</t>
    </r>
    <phoneticPr fontId="10" type="noConversion"/>
  </si>
  <si>
    <r>
      <rPr>
        <b/>
        <u/>
        <sz val="9"/>
        <color rgb="FFFF0000"/>
        <rFont val="나눔고딕"/>
        <family val="3"/>
        <charset val="129"/>
      </rPr>
      <t>세로형(권장) : 1080*1920(영상), 80*80, 678*1205(이미지)</t>
    </r>
    <r>
      <rPr>
        <sz val="9"/>
        <color rgb="FFFF0000"/>
        <rFont val="나눔고딕"/>
        <family val="3"/>
        <charset val="129"/>
      </rPr>
      <t xml:space="preserve">
가로형 : 1920*1080(영상), 80*80, 678*1205(이미지)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</si>
</sst>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%"/>
    <numFmt numFmtId="178" formatCode="mm&quot;월&quot;\ dd&quot;일&quot;"/>
    <numFmt numFmtId="179" formatCode="_-* #,##0.0_-;\-* #,##0.0_-;_-* &quot;-&quot;?_-;_-@_-"/>
    <numFmt numFmtId="181" formatCode="#,##0&quot;원 1주&quot;\ &quot;고&quot;&quot;정&quot;"/>
    <numFmt numFmtId="182" formatCode="General&quot;주&quot;&quot;일&quot;"/>
    <numFmt numFmtId="183" formatCode="General&quot;시간&quot;"/>
    <numFmt numFmtId="184" formatCode="&quot;예상 CPC&quot;\ 000&quot;원&quot;"/>
    <numFmt numFmtId="185" formatCode="#,##0&quot;원 1일&quot;\ &quot;고&quot;&quot;정&quot;"/>
    <numFmt numFmtId="186" formatCode="&quot;총&quot;\ #&quot;일&quot;"/>
    <numFmt numFmtId="190" formatCode="&quot;예상 CPM&quot;\ #,000&quot;원&quot;"/>
  </numFmts>
  <fonts count="64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나눔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indexed="12"/>
      <name val="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indexed="63"/>
      <name val="맑은 고딕"/>
      <family val="3"/>
      <charset val="129"/>
    </font>
    <font>
      <b/>
      <sz val="12"/>
      <color rgb="FFC00000"/>
      <name val="나눔고딕"/>
      <family val="3"/>
      <charset val="129"/>
    </font>
    <font>
      <sz val="9"/>
      <name val="나눔고딕"/>
      <family val="3"/>
      <charset val="129"/>
    </font>
    <font>
      <u/>
      <sz val="9"/>
      <color indexed="12"/>
      <name val="나눔고딕"/>
      <family val="3"/>
      <charset val="129"/>
    </font>
    <font>
      <sz val="9"/>
      <color indexed="9"/>
      <name val="나눔고딕"/>
      <family val="3"/>
      <charset val="129"/>
    </font>
    <font>
      <b/>
      <sz val="9"/>
      <color indexed="9"/>
      <name val="나눔고딕"/>
      <family val="3"/>
      <charset val="129"/>
    </font>
    <font>
      <b/>
      <sz val="9"/>
      <name val="나눔고딕"/>
      <family val="3"/>
      <charset val="129"/>
    </font>
    <font>
      <sz val="9"/>
      <color indexed="8"/>
      <name val="나눔고딕"/>
      <family val="3"/>
      <charset val="129"/>
    </font>
    <font>
      <b/>
      <sz val="9"/>
      <color theme="0"/>
      <name val="나눔고딕"/>
      <family val="3"/>
      <charset val="129"/>
    </font>
    <font>
      <b/>
      <sz val="9"/>
      <color indexed="10"/>
      <name val="나눔고딕"/>
      <family val="3"/>
      <charset val="129"/>
    </font>
    <font>
      <sz val="9"/>
      <color rgb="FFFF0000"/>
      <name val="나눔고딕"/>
      <family val="3"/>
      <charset val="129"/>
    </font>
    <font>
      <b/>
      <sz val="9"/>
      <color rgb="FFFF0000"/>
      <name val="나눔고딕"/>
      <family val="3"/>
      <charset val="129"/>
    </font>
    <font>
      <u/>
      <sz val="9"/>
      <color rgb="FFFF0000"/>
      <name val="나눔고딕"/>
      <family val="3"/>
      <charset val="129"/>
    </font>
    <font>
      <sz val="8"/>
      <name val="나눔고딕"/>
      <family val="3"/>
      <charset val="129"/>
    </font>
    <font>
      <b/>
      <sz val="8"/>
      <name val="나눔고딕"/>
      <family val="3"/>
      <charset val="129"/>
    </font>
    <font>
      <sz val="8"/>
      <color indexed="8"/>
      <name val="나눔고딕"/>
      <family val="3"/>
      <charset val="129"/>
    </font>
    <font>
      <b/>
      <sz val="8"/>
      <color rgb="FF0070C0"/>
      <name val="나눔고딕"/>
      <family val="3"/>
      <charset val="129"/>
    </font>
    <font>
      <sz val="8"/>
      <color indexed="10"/>
      <name val="나눔고딕"/>
      <family val="3"/>
      <charset val="129"/>
    </font>
    <font>
      <sz val="8"/>
      <color rgb="FFFF0000"/>
      <name val="나눔고딕"/>
      <family val="3"/>
      <charset val="129"/>
    </font>
    <font>
      <sz val="8"/>
      <color theme="1"/>
      <name val="나눔고딕"/>
      <family val="3"/>
      <charset val="129"/>
    </font>
    <font>
      <sz val="8"/>
      <color indexed="9"/>
      <name val="나눔고딕"/>
      <family val="3"/>
      <charset val="129"/>
    </font>
    <font>
      <b/>
      <sz val="8"/>
      <color indexed="10"/>
      <name val="나눔고딕"/>
      <family val="3"/>
      <charset val="129"/>
    </font>
    <font>
      <b/>
      <sz val="12"/>
      <name val="나눔고딕"/>
      <family val="3"/>
      <charset val="129"/>
    </font>
    <font>
      <b/>
      <sz val="9"/>
      <color rgb="FFFFFFFF"/>
      <name val="나눔고딕"/>
      <family val="3"/>
      <charset val="129"/>
    </font>
    <font>
      <sz val="8"/>
      <color rgb="FF000000"/>
      <name val="나눔고딕"/>
      <family val="3"/>
      <charset val="129"/>
    </font>
    <font>
      <b/>
      <sz val="16"/>
      <color theme="1"/>
      <name val="나눔고딕 ExtraBold"/>
      <family val="3"/>
      <charset val="129"/>
    </font>
    <font>
      <b/>
      <sz val="12"/>
      <color theme="1"/>
      <name val="나눔고딕 ExtraBold"/>
      <family val="3"/>
      <charset val="129"/>
    </font>
    <font>
      <sz val="10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8"/>
      <name val="나눔고딕"/>
      <family val="2"/>
      <charset val="129"/>
    </font>
    <font>
      <sz val="9"/>
      <color theme="1"/>
      <name val="나눔고딕"/>
      <family val="3"/>
      <charset val="129"/>
    </font>
    <font>
      <sz val="10"/>
      <color rgb="FFFF0000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b/>
      <sz val="10"/>
      <color rgb="FFFF0000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10"/>
      <color theme="1"/>
      <name val="나눔고딕"/>
      <family val="2"/>
      <charset val="129"/>
    </font>
    <font>
      <u/>
      <sz val="10"/>
      <color theme="10"/>
      <name val="나눔고딕"/>
      <family val="2"/>
      <charset val="129"/>
    </font>
    <font>
      <b/>
      <sz val="11"/>
      <color theme="0"/>
      <name val="나눔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20"/>
      <color rgb="FF4879F2"/>
      <name val="나눔고딕"/>
      <family val="3"/>
      <charset val="129"/>
    </font>
    <font>
      <b/>
      <sz val="20"/>
      <color theme="1"/>
      <name val="나눔고딕"/>
      <family val="3"/>
      <charset val="129"/>
    </font>
    <font>
      <sz val="11"/>
      <name val="나눔고딕"/>
      <family val="3"/>
      <charset val="129"/>
    </font>
    <font>
      <sz val="11"/>
      <color rgb="FFFF0000"/>
      <name val="나눔고딕"/>
      <family val="3"/>
      <charset val="129"/>
    </font>
    <font>
      <b/>
      <sz val="14"/>
      <color theme="0"/>
      <name val="나눔고딕"/>
      <family val="3"/>
      <charset val="129"/>
    </font>
    <font>
      <sz val="12"/>
      <color theme="1"/>
      <name val="나눔고딕"/>
      <family val="3"/>
      <charset val="129"/>
    </font>
    <font>
      <sz val="14"/>
      <color theme="1"/>
      <name val="맑은 고딕"/>
      <family val="3"/>
      <charset val="129"/>
      <scheme val="minor"/>
    </font>
    <font>
      <b/>
      <sz val="12"/>
      <color theme="1"/>
      <name val="나눔고딕"/>
      <family val="3"/>
      <charset val="129"/>
    </font>
    <font>
      <sz val="12"/>
      <color rgb="FFFF0000"/>
      <name val="나눔고딕"/>
      <family val="3"/>
      <charset val="129"/>
    </font>
    <font>
      <b/>
      <sz val="12"/>
      <color rgb="FFFF0000"/>
      <name val="나눔고딕"/>
      <family val="3"/>
      <charset val="129"/>
    </font>
    <font>
      <sz val="11"/>
      <color theme="0"/>
      <name val="나눔고딕"/>
      <family val="3"/>
      <charset val="129"/>
    </font>
    <font>
      <b/>
      <u/>
      <sz val="9"/>
      <name val="나눔고딕"/>
      <family val="3"/>
      <charset val="129"/>
    </font>
    <font>
      <b/>
      <sz val="11"/>
      <color rgb="FFFF0000"/>
      <name val="나눔고딕"/>
      <family val="3"/>
      <charset val="129"/>
    </font>
    <font>
      <b/>
      <u/>
      <sz val="9"/>
      <color rgb="FFFF0000"/>
      <name val="나눔고딕"/>
      <family val="3"/>
      <charset val="129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CC"/>
        <bgColor indexed="2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27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/>
      <diagonal/>
    </border>
    <border>
      <left/>
      <right style="double">
        <color theme="0" tint="-0.34998626667073579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medium">
        <color rgb="FF262626"/>
      </left>
      <right style="thin">
        <color rgb="FF262626"/>
      </right>
      <top style="medium">
        <color rgb="FF262626"/>
      </top>
      <bottom style="thin">
        <color rgb="FF262626"/>
      </bottom>
      <diagonal/>
    </border>
    <border>
      <left style="thin">
        <color rgb="FF262626"/>
      </left>
      <right style="thin">
        <color rgb="FF262626"/>
      </right>
      <top style="medium">
        <color rgb="FF262626"/>
      </top>
      <bottom style="thin">
        <color rgb="FF262626"/>
      </bottom>
      <diagonal/>
    </border>
    <border>
      <left style="medium">
        <color rgb="FF262626"/>
      </left>
      <right style="thin">
        <color rgb="FF262626"/>
      </right>
      <top style="thin">
        <color rgb="FF262626"/>
      </top>
      <bottom style="thin">
        <color rgb="FF262626"/>
      </bottom>
      <diagonal/>
    </border>
    <border>
      <left style="medium">
        <color rgb="FF262626"/>
      </left>
      <right style="thin">
        <color rgb="FF262626"/>
      </right>
      <top style="thin">
        <color rgb="FF262626"/>
      </top>
      <bottom/>
      <diagonal/>
    </border>
    <border>
      <left style="medium">
        <color rgb="FF262626"/>
      </left>
      <right style="thin">
        <color rgb="FF262626"/>
      </right>
      <top/>
      <bottom/>
      <diagonal/>
    </border>
    <border>
      <left style="medium">
        <color rgb="FF262626"/>
      </left>
      <right style="thin">
        <color rgb="FF262626"/>
      </right>
      <top/>
      <bottom style="thin">
        <color rgb="FF262626"/>
      </bottom>
      <diagonal/>
    </border>
    <border>
      <left style="thin">
        <color rgb="FF262626"/>
      </left>
      <right style="thin">
        <color rgb="FF262626"/>
      </right>
      <top style="thin">
        <color rgb="FF262626"/>
      </top>
      <bottom style="thin">
        <color rgb="FF262626"/>
      </bottom>
      <diagonal/>
    </border>
    <border>
      <left style="thin">
        <color rgb="FF262626"/>
      </left>
      <right style="thin">
        <color rgb="FF262626"/>
      </right>
      <top style="thin">
        <color rgb="FF262626"/>
      </top>
      <bottom style="thin">
        <color rgb="FF000000"/>
      </bottom>
      <diagonal/>
    </border>
    <border>
      <left style="thin">
        <color rgb="FF262626"/>
      </left>
      <right style="thin">
        <color rgb="FF262626"/>
      </right>
      <top style="thin">
        <color rgb="FF262626"/>
      </top>
      <bottom/>
      <diagonal/>
    </border>
    <border>
      <left style="thin">
        <color rgb="FF262626"/>
      </left>
      <right style="thin">
        <color rgb="FF262626"/>
      </right>
      <top/>
      <bottom style="thin">
        <color rgb="FF000000"/>
      </bottom>
      <diagonal/>
    </border>
    <border>
      <left style="thin">
        <color rgb="FF262626"/>
      </left>
      <right style="thin">
        <color rgb="FF000000"/>
      </right>
      <top style="thin">
        <color rgb="FF262626"/>
      </top>
      <bottom style="thin">
        <color rgb="FF26262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262626"/>
      </top>
      <bottom style="thin">
        <color rgb="FF262626"/>
      </bottom>
      <diagonal/>
    </border>
    <border>
      <left style="thin">
        <color rgb="FF262626"/>
      </left>
      <right style="thin">
        <color rgb="FF262626"/>
      </right>
      <top style="thin">
        <color rgb="FF000000"/>
      </top>
      <bottom style="thin">
        <color rgb="FF26262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98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391">
    <xf numFmtId="0" fontId="0" fillId="0" borderId="0" xfId="0">
      <alignment vertical="center"/>
    </xf>
    <xf numFmtId="0" fontId="5" fillId="2" borderId="0" xfId="4" applyFont="1" applyFill="1" applyAlignment="1">
      <alignment vertical="center"/>
    </xf>
    <xf numFmtId="41" fontId="5" fillId="2" borderId="0" xfId="1" applyFont="1" applyFill="1" applyAlignment="1">
      <alignment vertical="center"/>
    </xf>
    <xf numFmtId="9" fontId="5" fillId="2" borderId="0" xfId="3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3" fillId="2" borderId="1" xfId="5" applyFont="1" applyFill="1" applyBorder="1"/>
    <xf numFmtId="0" fontId="13" fillId="2" borderId="2" xfId="5" applyFont="1" applyFill="1" applyBorder="1"/>
    <xf numFmtId="0" fontId="13" fillId="2" borderId="3" xfId="5" applyFont="1" applyFill="1" applyBorder="1"/>
    <xf numFmtId="41" fontId="13" fillId="2" borderId="0" xfId="1" applyFont="1" applyFill="1" applyAlignment="1"/>
    <xf numFmtId="0" fontId="13" fillId="2" borderId="0" xfId="5" applyFont="1" applyFill="1"/>
    <xf numFmtId="0" fontId="13" fillId="2" borderId="4" xfId="5" applyFont="1" applyFill="1" applyBorder="1"/>
    <xf numFmtId="0" fontId="13" fillId="2" borderId="0" xfId="5" applyFont="1" applyFill="1" applyBorder="1"/>
    <xf numFmtId="0" fontId="13" fillId="2" borderId="5" xfId="5" applyFont="1" applyFill="1" applyBorder="1"/>
    <xf numFmtId="41" fontId="13" fillId="2" borderId="0" xfId="5" applyNumberFormat="1" applyFont="1" applyFill="1" applyBorder="1"/>
    <xf numFmtId="179" fontId="13" fillId="2" borderId="0" xfId="5" applyNumberFormat="1" applyFont="1" applyFill="1" applyBorder="1"/>
    <xf numFmtId="43" fontId="13" fillId="2" borderId="0" xfId="5" applyNumberFormat="1" applyFont="1" applyFill="1" applyBorder="1"/>
    <xf numFmtId="0" fontId="14" fillId="2" borderId="0" xfId="6" applyFont="1" applyFill="1" applyBorder="1" applyAlignment="1" applyProtection="1">
      <alignment vertical="center"/>
    </xf>
    <xf numFmtId="0" fontId="15" fillId="2" borderId="4" xfId="0" applyFont="1" applyFill="1" applyBorder="1" applyAlignment="1">
      <alignment vertical="center"/>
    </xf>
    <xf numFmtId="0" fontId="16" fillId="5" borderId="6" xfId="7" applyFont="1" applyFill="1" applyBorder="1" applyAlignment="1">
      <alignment horizontal="center" vertical="center"/>
    </xf>
    <xf numFmtId="0" fontId="16" fillId="5" borderId="7" xfId="7" applyFont="1" applyFill="1" applyBorder="1" applyAlignment="1">
      <alignment horizontal="center" vertical="center"/>
    </xf>
    <xf numFmtId="0" fontId="16" fillId="5" borderId="8" xfId="7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3" fillId="2" borderId="4" xfId="0" applyFont="1" applyFill="1" applyBorder="1" applyAlignment="1">
      <alignment vertical="center"/>
    </xf>
    <xf numFmtId="0" fontId="18" fillId="2" borderId="9" xfId="7" applyFont="1" applyFill="1" applyBorder="1" applyAlignment="1">
      <alignment horizontal="center" vertical="center"/>
    </xf>
    <xf numFmtId="0" fontId="13" fillId="2" borderId="9" xfId="8" applyFont="1" applyFill="1" applyBorder="1" applyAlignment="1">
      <alignment horizontal="center" vertical="center"/>
    </xf>
    <xf numFmtId="41" fontId="13" fillId="2" borderId="9" xfId="1" applyFont="1" applyFill="1" applyBorder="1" applyAlignment="1">
      <alignment horizontal="center" vertical="center"/>
    </xf>
    <xf numFmtId="41" fontId="18" fillId="2" borderId="9" xfId="1" applyFont="1" applyFill="1" applyBorder="1" applyAlignment="1">
      <alignment horizontal="right" vertical="center"/>
    </xf>
    <xf numFmtId="10" fontId="13" fillId="2" borderId="9" xfId="3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/>
    </xf>
    <xf numFmtId="9" fontId="13" fillId="2" borderId="0" xfId="3" applyFont="1" applyFill="1" applyAlignment="1">
      <alignment vertical="center"/>
    </xf>
    <xf numFmtId="41" fontId="13" fillId="2" borderId="0" xfId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9" applyFont="1" applyFill="1"/>
    <xf numFmtId="41" fontId="19" fillId="8" borderId="13" xfId="7" applyNumberFormat="1" applyFont="1" applyFill="1" applyBorder="1" applyAlignment="1">
      <alignment horizontal="center" vertical="center"/>
    </xf>
    <xf numFmtId="176" fontId="19" fillId="8" borderId="13" xfId="7" applyNumberFormat="1" applyFont="1" applyFill="1" applyBorder="1" applyAlignment="1">
      <alignment horizontal="right" vertical="center"/>
    </xf>
    <xf numFmtId="10" fontId="19" fillId="8" borderId="13" xfId="3" applyNumberFormat="1" applyFont="1" applyFill="1" applyBorder="1" applyAlignment="1">
      <alignment horizontal="center" vertical="center"/>
    </xf>
    <xf numFmtId="177" fontId="20" fillId="9" borderId="14" xfId="1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41" fontId="15" fillId="2" borderId="0" xfId="1" applyFont="1" applyFill="1" applyAlignment="1">
      <alignment vertical="center"/>
    </xf>
    <xf numFmtId="41" fontId="21" fillId="2" borderId="0" xfId="5" applyNumberFormat="1" applyFont="1" applyFill="1" applyBorder="1"/>
    <xf numFmtId="41" fontId="13" fillId="2" borderId="0" xfId="1" applyFont="1" applyFill="1" applyBorder="1" applyAlignment="1"/>
    <xf numFmtId="41" fontId="21" fillId="2" borderId="0" xfId="1" applyFont="1" applyFill="1" applyBorder="1" applyAlignment="1"/>
    <xf numFmtId="0" fontId="13" fillId="2" borderId="9" xfId="7" applyFont="1" applyFill="1" applyBorder="1" applyAlignment="1">
      <alignment horizontal="center" vertical="center" wrapText="1"/>
    </xf>
    <xf numFmtId="41" fontId="13" fillId="2" borderId="0" xfId="0" applyNumberFormat="1" applyFont="1" applyFill="1" applyAlignment="1">
      <alignment vertical="center"/>
    </xf>
    <xf numFmtId="41" fontId="19" fillId="10" borderId="13" xfId="7" applyNumberFormat="1" applyFont="1" applyFill="1" applyBorder="1" applyAlignment="1">
      <alignment horizontal="center" vertical="center"/>
    </xf>
    <xf numFmtId="0" fontId="19" fillId="10" borderId="13" xfId="7" applyFont="1" applyFill="1" applyBorder="1" applyAlignment="1">
      <alignment horizontal="center" vertical="center"/>
    </xf>
    <xf numFmtId="176" fontId="19" fillId="10" borderId="13" xfId="7" applyNumberFormat="1" applyFont="1" applyFill="1" applyBorder="1" applyAlignment="1">
      <alignment horizontal="right" vertical="center"/>
    </xf>
    <xf numFmtId="10" fontId="19" fillId="10" borderId="13" xfId="3" applyNumberFormat="1" applyFont="1" applyFill="1" applyBorder="1" applyAlignment="1">
      <alignment horizontal="center" vertical="center"/>
    </xf>
    <xf numFmtId="0" fontId="21" fillId="2" borderId="0" xfId="5" applyFont="1" applyFill="1" applyBorder="1"/>
    <xf numFmtId="0" fontId="21" fillId="2" borderId="4" xfId="5" applyFont="1" applyFill="1" applyBorder="1"/>
    <xf numFmtId="43" fontId="21" fillId="2" borderId="0" xfId="5" applyNumberFormat="1" applyFont="1" applyFill="1" applyBorder="1"/>
    <xf numFmtId="0" fontId="21" fillId="2" borderId="5" xfId="5" applyFont="1" applyFill="1" applyBorder="1"/>
    <xf numFmtId="9" fontId="21" fillId="2" borderId="0" xfId="3" applyFont="1" applyFill="1" applyAlignment="1">
      <alignment vertical="center"/>
    </xf>
    <xf numFmtId="9" fontId="13" fillId="2" borderId="0" xfId="3" applyFont="1" applyFill="1" applyAlignment="1"/>
    <xf numFmtId="0" fontId="22" fillId="2" borderId="0" xfId="5" applyFont="1" applyFill="1" applyBorder="1"/>
    <xf numFmtId="0" fontId="23" fillId="2" borderId="0" xfId="6" applyFont="1" applyFill="1" applyBorder="1" applyAlignment="1" applyProtection="1">
      <alignment vertical="center"/>
    </xf>
    <xf numFmtId="0" fontId="13" fillId="2" borderId="17" xfId="5" applyFont="1" applyFill="1" applyBorder="1"/>
    <xf numFmtId="0" fontId="13" fillId="2" borderId="18" xfId="5" applyFont="1" applyFill="1" applyBorder="1"/>
    <xf numFmtId="0" fontId="13" fillId="2" borderId="19" xfId="5" applyFont="1" applyFill="1" applyBorder="1"/>
    <xf numFmtId="0" fontId="24" fillId="2" borderId="4" xfId="0" applyFont="1" applyFill="1" applyBorder="1" applyAlignment="1">
      <alignment vertical="center"/>
    </xf>
    <xf numFmtId="0" fontId="26" fillId="2" borderId="9" xfId="7" applyFont="1" applyFill="1" applyBorder="1" applyAlignment="1">
      <alignment horizontal="center" vertical="center"/>
    </xf>
    <xf numFmtId="0" fontId="24" fillId="2" borderId="9" xfId="8" applyFont="1" applyFill="1" applyBorder="1" applyAlignment="1">
      <alignment horizontal="center" vertical="center"/>
    </xf>
    <xf numFmtId="0" fontId="24" fillId="2" borderId="9" xfId="7" applyFont="1" applyFill="1" applyBorder="1" applyAlignment="1">
      <alignment horizontal="center" vertical="center"/>
    </xf>
    <xf numFmtId="41" fontId="24" fillId="2" borderId="9" xfId="1" applyFont="1" applyFill="1" applyBorder="1" applyAlignment="1">
      <alignment horizontal="center" vertical="center"/>
    </xf>
    <xf numFmtId="41" fontId="26" fillId="2" borderId="9" xfId="1" applyFont="1" applyFill="1" applyBorder="1" applyAlignment="1">
      <alignment horizontal="right" vertical="center"/>
    </xf>
    <xf numFmtId="41" fontId="26" fillId="2" borderId="9" xfId="1" applyFont="1" applyFill="1" applyBorder="1" applyAlignment="1">
      <alignment horizontal="center" vertical="center"/>
    </xf>
    <xf numFmtId="10" fontId="24" fillId="2" borderId="9" xfId="3" applyNumberFormat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vertical="center"/>
    </xf>
    <xf numFmtId="9" fontId="24" fillId="2" borderId="0" xfId="3" applyFont="1" applyFill="1" applyAlignment="1">
      <alignment vertical="center"/>
    </xf>
    <xf numFmtId="41" fontId="24" fillId="2" borderId="0" xfId="1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4" xfId="9" applyFont="1" applyFill="1" applyBorder="1"/>
    <xf numFmtId="10" fontId="26" fillId="2" borderId="9" xfId="3" applyNumberFormat="1" applyFont="1" applyFill="1" applyBorder="1" applyAlignment="1">
      <alignment horizontal="center" vertical="center"/>
    </xf>
    <xf numFmtId="0" fontId="24" fillId="2" borderId="5" xfId="9" applyFont="1" applyFill="1" applyBorder="1"/>
    <xf numFmtId="0" fontId="24" fillId="2" borderId="0" xfId="9" applyFont="1" applyFill="1"/>
    <xf numFmtId="0" fontId="28" fillId="2" borderId="9" xfId="8" applyFont="1" applyFill="1" applyBorder="1" applyAlignment="1">
      <alignment horizontal="center" vertical="center"/>
    </xf>
    <xf numFmtId="41" fontId="29" fillId="2" borderId="9" xfId="1" applyFont="1" applyFill="1" applyBorder="1" applyAlignment="1">
      <alignment horizontal="center" vertical="center"/>
    </xf>
    <xf numFmtId="0" fontId="28" fillId="2" borderId="9" xfId="7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27" fillId="2" borderId="9" xfId="7" applyFont="1" applyFill="1" applyBorder="1" applyAlignment="1">
      <alignment horizontal="center" vertical="center"/>
    </xf>
    <xf numFmtId="0" fontId="30" fillId="2" borderId="9" xfId="8" applyFont="1" applyFill="1" applyBorder="1" applyAlignment="1">
      <alignment horizontal="center" vertical="center"/>
    </xf>
    <xf numFmtId="0" fontId="24" fillId="2" borderId="9" xfId="7" applyFont="1" applyFill="1" applyBorder="1" applyAlignment="1">
      <alignment horizontal="center" vertical="center" wrapText="1"/>
    </xf>
    <xf numFmtId="41" fontId="24" fillId="2" borderId="0" xfId="0" applyNumberFormat="1" applyFont="1" applyFill="1" applyAlignment="1">
      <alignment vertical="center"/>
    </xf>
    <xf numFmtId="41" fontId="24" fillId="2" borderId="9" xfId="1" applyFont="1" applyFill="1" applyBorder="1" applyAlignment="1">
      <alignment horizontal="right" vertical="center"/>
    </xf>
    <xf numFmtId="10" fontId="30" fillId="2" borderId="9" xfId="3" applyNumberFormat="1" applyFont="1" applyFill="1" applyBorder="1" applyAlignment="1">
      <alignment horizontal="center" vertical="center"/>
    </xf>
    <xf numFmtId="0" fontId="30" fillId="2" borderId="9" xfId="7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2" fillId="2" borderId="9" xfId="7" applyFont="1" applyFill="1" applyBorder="1" applyAlignment="1">
      <alignment horizontal="center" vertical="center"/>
    </xf>
    <xf numFmtId="41" fontId="28" fillId="2" borderId="9" xfId="1" applyFont="1" applyFill="1" applyBorder="1" applyAlignment="1">
      <alignment horizontal="right" vertical="center"/>
    </xf>
    <xf numFmtId="41" fontId="28" fillId="2" borderId="9" xfId="1" applyFont="1" applyFill="1" applyBorder="1" applyAlignment="1">
      <alignment horizontal="center" vertical="center"/>
    </xf>
    <xf numFmtId="10" fontId="28" fillId="2" borderId="9" xfId="3" applyNumberFormat="1" applyFont="1" applyFill="1" applyBorder="1" applyAlignment="1">
      <alignment horizontal="center" vertical="center"/>
    </xf>
    <xf numFmtId="0" fontId="24" fillId="2" borderId="4" xfId="5" applyFont="1" applyFill="1" applyBorder="1"/>
    <xf numFmtId="0" fontId="24" fillId="2" borderId="0" xfId="5" applyFont="1" applyFill="1"/>
    <xf numFmtId="0" fontId="30" fillId="2" borderId="0" xfId="0" applyFont="1" applyFill="1" applyAlignment="1">
      <alignment vertical="center"/>
    </xf>
    <xf numFmtId="0" fontId="29" fillId="2" borderId="4" xfId="0" applyFont="1" applyFill="1" applyBorder="1" applyAlignment="1">
      <alignment vertical="center"/>
    </xf>
    <xf numFmtId="0" fontId="30" fillId="2" borderId="9" xfId="11" applyFont="1" applyFill="1" applyBorder="1" applyAlignment="1">
      <alignment horizontal="center" vertical="center"/>
    </xf>
    <xf numFmtId="41" fontId="30" fillId="2" borderId="9" xfId="1" applyFont="1" applyFill="1" applyBorder="1" applyAlignment="1">
      <alignment horizontal="right" vertical="center"/>
    </xf>
    <xf numFmtId="41" fontId="30" fillId="2" borderId="9" xfId="1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vertical="center"/>
    </xf>
    <xf numFmtId="43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5" fillId="6" borderId="16" xfId="7" applyFont="1" applyFill="1" applyBorder="1" applyAlignment="1">
      <alignment horizontal="center" vertical="center"/>
    </xf>
    <xf numFmtId="41" fontId="25" fillId="2" borderId="9" xfId="1" applyFont="1" applyFill="1" applyBorder="1" applyAlignment="1">
      <alignment horizontal="center" vertical="center"/>
    </xf>
    <xf numFmtId="42" fontId="25" fillId="2" borderId="11" xfId="2" applyNumberFormat="1" applyFont="1" applyFill="1" applyBorder="1" applyAlignment="1">
      <alignment horizontal="center" vertical="center"/>
    </xf>
    <xf numFmtId="0" fontId="19" fillId="8" borderId="13" xfId="7" applyFont="1" applyFill="1" applyBorder="1" applyAlignment="1">
      <alignment horizontal="center" vertical="center"/>
    </xf>
    <xf numFmtId="9" fontId="17" fillId="11" borderId="0" xfId="0" applyNumberFormat="1" applyFont="1" applyFill="1" applyAlignment="1">
      <alignment vertical="center"/>
    </xf>
    <xf numFmtId="41" fontId="24" fillId="2" borderId="0" xfId="0" applyNumberFormat="1" applyFont="1" applyFill="1" applyAlignment="1">
      <alignment horizontal="right" vertical="center"/>
    </xf>
    <xf numFmtId="0" fontId="13" fillId="2" borderId="4" xfId="9" applyFont="1" applyFill="1" applyBorder="1"/>
    <xf numFmtId="0" fontId="13" fillId="2" borderId="9" xfId="7" applyFont="1" applyFill="1" applyBorder="1" applyAlignment="1">
      <alignment horizontal="center" vertical="center"/>
    </xf>
    <xf numFmtId="41" fontId="13" fillId="2" borderId="9" xfId="18" applyFont="1" applyFill="1" applyBorder="1" applyAlignment="1">
      <alignment horizontal="center" vertical="center"/>
    </xf>
    <xf numFmtId="41" fontId="18" fillId="2" borderId="9" xfId="18" applyFont="1" applyFill="1" applyBorder="1" applyAlignment="1">
      <alignment horizontal="right" vertical="center"/>
    </xf>
    <xf numFmtId="41" fontId="18" fillId="2" borderId="9" xfId="18" applyFont="1" applyFill="1" applyBorder="1" applyAlignment="1">
      <alignment horizontal="center" vertical="center"/>
    </xf>
    <xf numFmtId="10" fontId="18" fillId="2" borderId="9" xfId="17" applyNumberFormat="1" applyFont="1" applyFill="1" applyBorder="1" applyAlignment="1">
      <alignment horizontal="center" vertical="center"/>
    </xf>
    <xf numFmtId="0" fontId="13" fillId="2" borderId="5" xfId="9" applyFont="1" applyFill="1" applyBorder="1"/>
    <xf numFmtId="9" fontId="13" fillId="2" borderId="0" xfId="17" applyFont="1" applyFill="1" applyAlignment="1">
      <alignment vertical="center"/>
    </xf>
    <xf numFmtId="41" fontId="13" fillId="2" borderId="0" xfId="18" applyFont="1" applyFill="1" applyAlignment="1">
      <alignment vertical="center"/>
    </xf>
    <xf numFmtId="0" fontId="5" fillId="2" borderId="0" xfId="4" applyFont="1" applyFill="1" applyAlignment="1">
      <alignment horizontal="center" vertical="center"/>
    </xf>
    <xf numFmtId="0" fontId="33" fillId="4" borderId="0" xfId="4" applyFont="1" applyFill="1" applyAlignment="1">
      <alignment horizontal="center" vertical="center"/>
    </xf>
    <xf numFmtId="0" fontId="13" fillId="7" borderId="31" xfId="4" applyFont="1" applyFill="1" applyBorder="1" applyAlignment="1">
      <alignment horizontal="center" vertical="center"/>
    </xf>
    <xf numFmtId="0" fontId="13" fillId="7" borderId="32" xfId="4" applyFont="1" applyFill="1" applyBorder="1" applyAlignment="1">
      <alignment horizontal="center" vertical="center"/>
    </xf>
    <xf numFmtId="0" fontId="13" fillId="7" borderId="32" xfId="4" applyFont="1" applyFill="1" applyBorder="1" applyAlignment="1">
      <alignment horizontal="center" vertical="center" wrapText="1"/>
    </xf>
    <xf numFmtId="41" fontId="5" fillId="2" borderId="0" xfId="1" applyFont="1" applyFill="1" applyAlignment="1">
      <alignment horizontal="right" vertical="center"/>
    </xf>
    <xf numFmtId="41" fontId="13" fillId="2" borderId="33" xfId="1" applyFont="1" applyFill="1" applyBorder="1" applyAlignment="1">
      <alignment horizontal="right" vertical="center"/>
    </xf>
    <xf numFmtId="9" fontId="13" fillId="2" borderId="34" xfId="4" applyNumberFormat="1" applyFont="1" applyFill="1" applyBorder="1" applyAlignment="1">
      <alignment horizontal="right" vertical="center"/>
    </xf>
    <xf numFmtId="9" fontId="13" fillId="2" borderId="34" xfId="4" applyNumberFormat="1" applyFont="1" applyFill="1" applyBorder="1" applyAlignment="1">
      <alignment vertical="center"/>
    </xf>
    <xf numFmtId="41" fontId="13" fillId="2" borderId="33" xfId="1" applyFont="1" applyFill="1" applyBorder="1" applyAlignment="1">
      <alignment vertical="center"/>
    </xf>
    <xf numFmtId="0" fontId="13" fillId="2" borderId="34" xfId="4" applyNumberFormat="1" applyFont="1" applyFill="1" applyBorder="1" applyAlignment="1">
      <alignment horizontal="right" vertical="center"/>
    </xf>
    <xf numFmtId="41" fontId="13" fillId="2" borderId="35" xfId="1" applyFont="1" applyFill="1" applyBorder="1" applyAlignment="1">
      <alignment vertical="center"/>
    </xf>
    <xf numFmtId="9" fontId="13" fillId="2" borderId="36" xfId="4" applyNumberFormat="1" applyFont="1" applyFill="1" applyBorder="1" applyAlignment="1">
      <alignment vertical="center"/>
    </xf>
    <xf numFmtId="0" fontId="13" fillId="2" borderId="36" xfId="4" applyNumberFormat="1" applyFont="1" applyFill="1" applyBorder="1" applyAlignment="1">
      <alignment horizontal="right" vertical="center"/>
    </xf>
    <xf numFmtId="0" fontId="13" fillId="7" borderId="37" xfId="4" applyFont="1" applyFill="1" applyBorder="1" applyAlignment="1">
      <alignment horizontal="center" vertical="center"/>
    </xf>
    <xf numFmtId="9" fontId="13" fillId="2" borderId="38" xfId="4" applyNumberFormat="1" applyFont="1" applyFill="1" applyBorder="1" applyAlignment="1">
      <alignment horizontal="right" vertical="center"/>
    </xf>
    <xf numFmtId="9" fontId="13" fillId="2" borderId="38" xfId="4" applyNumberFormat="1" applyFont="1" applyFill="1" applyBorder="1" applyAlignment="1">
      <alignment vertical="center"/>
    </xf>
    <xf numFmtId="9" fontId="13" fillId="2" borderId="39" xfId="4" applyNumberFormat="1" applyFont="1" applyFill="1" applyBorder="1" applyAlignment="1">
      <alignment vertical="center"/>
    </xf>
    <xf numFmtId="0" fontId="13" fillId="7" borderId="37" xfId="4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34" fillId="12" borderId="40" xfId="0" applyFont="1" applyFill="1" applyBorder="1" applyAlignment="1">
      <alignment horizontal="center" vertical="center" wrapText="1" readingOrder="1"/>
    </xf>
    <xf numFmtId="0" fontId="34" fillId="12" borderId="41" xfId="0" applyFont="1" applyFill="1" applyBorder="1" applyAlignment="1">
      <alignment horizontal="center" vertical="center" wrapText="1" readingOrder="1"/>
    </xf>
    <xf numFmtId="0" fontId="35" fillId="0" borderId="46" xfId="0" applyFont="1" applyBorder="1" applyAlignment="1">
      <alignment horizontal="center" vertical="center" wrapText="1" readingOrder="1"/>
    </xf>
    <xf numFmtId="0" fontId="35" fillId="0" borderId="46" xfId="0" applyFont="1" applyBorder="1" applyAlignment="1">
      <alignment horizontal="right" vertical="center" wrapText="1" readingOrder="1"/>
    </xf>
    <xf numFmtId="10" fontId="35" fillId="0" borderId="46" xfId="0" applyNumberFormat="1" applyFont="1" applyBorder="1" applyAlignment="1">
      <alignment horizontal="center" vertical="center" wrapText="1" readingOrder="1"/>
    </xf>
    <xf numFmtId="0" fontId="35" fillId="0" borderId="48" xfId="0" applyFont="1" applyBorder="1" applyAlignment="1">
      <alignment horizontal="center" vertical="center" wrapText="1" readingOrder="1"/>
    </xf>
    <xf numFmtId="0" fontId="35" fillId="0" borderId="49" xfId="0" applyFont="1" applyBorder="1" applyAlignment="1">
      <alignment horizontal="center" vertical="center" wrapText="1" readingOrder="1"/>
    </xf>
    <xf numFmtId="0" fontId="35" fillId="0" borderId="47" xfId="0" applyFont="1" applyBorder="1" applyAlignment="1">
      <alignment horizontal="right" vertical="center" wrapText="1" readingOrder="1"/>
    </xf>
    <xf numFmtId="0" fontId="35" fillId="0" borderId="50" xfId="0" applyFont="1" applyBorder="1" applyAlignment="1">
      <alignment horizontal="center" vertical="center" wrapText="1" readingOrder="1"/>
    </xf>
    <xf numFmtId="3" fontId="35" fillId="0" borderId="51" xfId="0" applyNumberFormat="1" applyFont="1" applyBorder="1" applyAlignment="1">
      <alignment horizontal="right" vertical="center" wrapText="1" readingOrder="1"/>
    </xf>
    <xf numFmtId="10" fontId="35" fillId="0" borderId="52" xfId="0" applyNumberFormat="1" applyFont="1" applyBorder="1" applyAlignment="1">
      <alignment horizontal="center" vertical="center" wrapText="1" readingOrder="1"/>
    </xf>
    <xf numFmtId="0" fontId="35" fillId="0" borderId="51" xfId="0" applyFont="1" applyBorder="1" applyAlignment="1">
      <alignment horizontal="center" vertical="center" wrapText="1" readingOrder="1"/>
    </xf>
    <xf numFmtId="3" fontId="35" fillId="0" borderId="53" xfId="0" applyNumberFormat="1" applyFont="1" applyBorder="1" applyAlignment="1">
      <alignment horizontal="right" vertical="center" wrapText="1" readingOrder="1"/>
    </xf>
    <xf numFmtId="0" fontId="35" fillId="0" borderId="53" xfId="0" applyFont="1" applyBorder="1" applyAlignment="1">
      <alignment horizontal="center" vertical="center" wrapText="1" readingOrder="1"/>
    </xf>
    <xf numFmtId="3" fontId="35" fillId="0" borderId="46" xfId="0" applyNumberFormat="1" applyFont="1" applyBorder="1" applyAlignment="1">
      <alignment horizontal="right" vertical="center" wrapText="1" readingOrder="1"/>
    </xf>
    <xf numFmtId="0" fontId="35" fillId="0" borderId="42" xfId="0" applyFont="1" applyBorder="1" applyAlignment="1">
      <alignment horizontal="center" vertical="center" wrapText="1" readingOrder="1"/>
    </xf>
    <xf numFmtId="0" fontId="34" fillId="12" borderId="51" xfId="0" applyFont="1" applyFill="1" applyBorder="1" applyAlignment="1">
      <alignment horizontal="center" vertical="center" wrapText="1" readingOrder="1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1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38" fillId="0" borderId="0" xfId="0" applyFont="1" applyFill="1">
      <alignment vertical="center"/>
    </xf>
    <xf numFmtId="0" fontId="38" fillId="0" borderId="0" xfId="196" applyFont="1">
      <alignment vertical="center"/>
    </xf>
    <xf numFmtId="41" fontId="39" fillId="0" borderId="0" xfId="1" applyFont="1">
      <alignment vertical="center"/>
    </xf>
    <xf numFmtId="10" fontId="38" fillId="0" borderId="0" xfId="3" applyNumberFormat="1" applyFont="1">
      <alignment vertical="center"/>
    </xf>
    <xf numFmtId="0" fontId="42" fillId="0" borderId="0" xfId="0" applyFont="1">
      <alignment vertical="center"/>
    </xf>
    <xf numFmtId="0" fontId="38" fillId="0" borderId="0" xfId="196" applyFont="1" applyAlignment="1">
      <alignment horizontal="center" vertical="center"/>
    </xf>
    <xf numFmtId="0" fontId="38" fillId="0" borderId="0" xfId="196" applyFont="1" applyAlignment="1">
      <alignment vertical="center"/>
    </xf>
    <xf numFmtId="0" fontId="38" fillId="0" borderId="0" xfId="196" applyFont="1" applyBorder="1">
      <alignment vertical="center"/>
    </xf>
    <xf numFmtId="0" fontId="38" fillId="0" borderId="60" xfId="196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45" fillId="0" borderId="0" xfId="196" applyFont="1" applyAlignment="1">
      <alignment horizontal="center" vertical="center"/>
    </xf>
    <xf numFmtId="0" fontId="38" fillId="0" borderId="60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38" fillId="0" borderId="6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 wrapText="1"/>
    </xf>
    <xf numFmtId="185" fontId="13" fillId="0" borderId="60" xfId="1" applyNumberFormat="1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41" fillId="14" borderId="60" xfId="0" applyFont="1" applyFill="1" applyBorder="1">
      <alignment vertical="center"/>
    </xf>
    <xf numFmtId="0" fontId="38" fillId="0" borderId="60" xfId="0" applyFont="1" applyBorder="1">
      <alignment vertical="center"/>
    </xf>
    <xf numFmtId="0" fontId="38" fillId="0" borderId="60" xfId="0" applyFont="1" applyFill="1" applyBorder="1">
      <alignment vertical="center"/>
    </xf>
    <xf numFmtId="0" fontId="42" fillId="0" borderId="60" xfId="0" applyFont="1" applyBorder="1">
      <alignment vertical="center"/>
    </xf>
    <xf numFmtId="10" fontId="41" fillId="0" borderId="60" xfId="3" applyNumberFormat="1" applyFont="1" applyBorder="1" applyAlignment="1">
      <alignment horizontal="center" vertical="center"/>
    </xf>
    <xf numFmtId="183" fontId="38" fillId="0" borderId="60" xfId="0" applyNumberFormat="1" applyFont="1" applyBorder="1" applyAlignment="1">
      <alignment horizontal="center" vertical="center"/>
    </xf>
    <xf numFmtId="181" fontId="13" fillId="0" borderId="60" xfId="1" applyNumberFormat="1" applyFont="1" applyBorder="1" applyAlignment="1">
      <alignment horizontal="center" vertical="center"/>
    </xf>
    <xf numFmtId="177" fontId="41" fillId="0" borderId="60" xfId="3" applyNumberFormat="1" applyFont="1" applyBorder="1" applyAlignment="1">
      <alignment horizontal="center" vertical="center"/>
    </xf>
    <xf numFmtId="182" fontId="38" fillId="0" borderId="60" xfId="0" applyNumberFormat="1" applyFont="1" applyBorder="1" applyAlignment="1">
      <alignment horizontal="center" vertical="center"/>
    </xf>
    <xf numFmtId="0" fontId="41" fillId="14" borderId="60" xfId="0" applyFont="1" applyFill="1" applyBorder="1" applyAlignment="1">
      <alignment horizontal="center" vertical="center"/>
    </xf>
    <xf numFmtId="10" fontId="41" fillId="14" borderId="60" xfId="3" applyNumberFormat="1" applyFont="1" applyFill="1" applyBorder="1" applyAlignment="1">
      <alignment horizontal="center" vertical="center"/>
    </xf>
    <xf numFmtId="0" fontId="41" fillId="0" borderId="60" xfId="0" applyFont="1" applyBorder="1" applyAlignment="1">
      <alignment horizontal="center" vertical="center"/>
    </xf>
    <xf numFmtId="181" fontId="41" fillId="0" borderId="60" xfId="1" applyNumberFormat="1" applyFont="1" applyBorder="1" applyAlignment="1">
      <alignment horizontal="center" vertical="center"/>
    </xf>
    <xf numFmtId="177" fontId="41" fillId="2" borderId="60" xfId="3" applyNumberFormat="1" applyFont="1" applyFill="1" applyBorder="1" applyAlignment="1">
      <alignment horizontal="center" vertical="center"/>
    </xf>
    <xf numFmtId="10" fontId="41" fillId="2" borderId="60" xfId="3" applyNumberFormat="1" applyFont="1" applyFill="1" applyBorder="1" applyAlignment="1">
      <alignment horizontal="center" vertical="center"/>
    </xf>
    <xf numFmtId="0" fontId="50" fillId="0" borderId="0" xfId="6" applyFont="1" applyFill="1" applyBorder="1" applyAlignment="1" applyProtection="1">
      <alignment vertical="center" wrapText="1"/>
    </xf>
    <xf numFmtId="0" fontId="50" fillId="0" borderId="0" xfId="6" applyFont="1" applyFill="1" applyBorder="1" applyAlignment="1" applyProtection="1">
      <alignment vertical="center"/>
    </xf>
    <xf numFmtId="0" fontId="8" fillId="0" borderId="0" xfId="6" applyAlignment="1" applyProtection="1">
      <alignment vertical="center"/>
    </xf>
    <xf numFmtId="0" fontId="39" fillId="0" borderId="0" xfId="0" applyFont="1" applyFill="1">
      <alignment vertical="center"/>
    </xf>
    <xf numFmtId="0" fontId="48" fillId="16" borderId="70" xfId="196" applyFont="1" applyFill="1" applyBorder="1" applyAlignment="1">
      <alignment horizontal="center" vertical="center"/>
    </xf>
    <xf numFmtId="0" fontId="48" fillId="16" borderId="71" xfId="196" applyFont="1" applyFill="1" applyBorder="1" applyAlignment="1">
      <alignment horizontal="center" vertical="center"/>
    </xf>
    <xf numFmtId="0" fontId="48" fillId="16" borderId="72" xfId="196" applyFont="1" applyFill="1" applyBorder="1" applyAlignment="1">
      <alignment horizontal="center" vertical="center"/>
    </xf>
    <xf numFmtId="0" fontId="38" fillId="14" borderId="60" xfId="196" applyFont="1" applyFill="1" applyBorder="1" applyAlignment="1">
      <alignment horizontal="center" vertical="center" wrapText="1"/>
    </xf>
    <xf numFmtId="0" fontId="38" fillId="0" borderId="74" xfId="196" applyFont="1" applyFill="1" applyBorder="1" applyAlignment="1">
      <alignment horizontal="left" vertical="center" wrapText="1"/>
    </xf>
    <xf numFmtId="10" fontId="13" fillId="2" borderId="60" xfId="3" applyNumberFormat="1" applyFont="1" applyFill="1" applyBorder="1" applyAlignment="1">
      <alignment horizontal="center" vertical="center"/>
    </xf>
    <xf numFmtId="9" fontId="41" fillId="0" borderId="60" xfId="3" applyNumberFormat="1" applyFont="1" applyBorder="1" applyAlignment="1">
      <alignment horizontal="center" vertical="center"/>
    </xf>
    <xf numFmtId="10" fontId="39" fillId="0" borderId="0" xfId="3" applyNumberFormat="1" applyFont="1">
      <alignment vertical="center"/>
    </xf>
    <xf numFmtId="0" fontId="38" fillId="2" borderId="0" xfId="0" applyFont="1" applyFill="1">
      <alignment vertical="center"/>
    </xf>
    <xf numFmtId="0" fontId="38" fillId="2" borderId="60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9" fontId="41" fillId="2" borderId="60" xfId="3" applyFont="1" applyFill="1" applyBorder="1" applyAlignment="1">
      <alignment horizontal="center" vertical="center"/>
    </xf>
    <xf numFmtId="0" fontId="38" fillId="2" borderId="60" xfId="0" applyFont="1" applyFill="1" applyBorder="1">
      <alignment vertical="center"/>
    </xf>
    <xf numFmtId="0" fontId="13" fillId="2" borderId="60" xfId="0" applyFont="1" applyFill="1" applyBorder="1" applyAlignment="1">
      <alignment horizontal="center" vertical="center" wrapText="1"/>
    </xf>
    <xf numFmtId="10" fontId="38" fillId="2" borderId="0" xfId="3" applyNumberFormat="1" applyFont="1" applyFill="1">
      <alignment vertical="center"/>
    </xf>
    <xf numFmtId="185" fontId="13" fillId="2" borderId="60" xfId="1" applyNumberFormat="1" applyFont="1" applyFill="1" applyBorder="1" applyAlignment="1">
      <alignment horizontal="center" vertical="center"/>
    </xf>
    <xf numFmtId="186" fontId="38" fillId="2" borderId="60" xfId="0" applyNumberFormat="1" applyFont="1" applyFill="1" applyBorder="1" applyAlignment="1">
      <alignment horizontal="center" vertical="center"/>
    </xf>
    <xf numFmtId="0" fontId="38" fillId="2" borderId="60" xfId="0" applyFont="1" applyFill="1" applyBorder="1" applyAlignment="1">
      <alignment vertical="center" wrapText="1"/>
    </xf>
    <xf numFmtId="10" fontId="41" fillId="2" borderId="60" xfId="3" applyNumberFormat="1" applyFont="1" applyFill="1" applyBorder="1">
      <alignment vertical="center"/>
    </xf>
    <xf numFmtId="10" fontId="41" fillId="0" borderId="60" xfId="3" applyNumberFormat="1" applyFont="1" applyFill="1" applyBorder="1" applyAlignment="1">
      <alignment horizontal="center" vertical="center"/>
    </xf>
    <xf numFmtId="9" fontId="41" fillId="0" borderId="60" xfId="3" applyFont="1" applyFill="1" applyBorder="1" applyAlignment="1">
      <alignment horizontal="center" vertical="center"/>
    </xf>
    <xf numFmtId="177" fontId="41" fillId="0" borderId="60" xfId="3" applyNumberFormat="1" applyFont="1" applyFill="1" applyBorder="1" applyAlignment="1">
      <alignment horizontal="center" vertical="center"/>
    </xf>
    <xf numFmtId="0" fontId="39" fillId="0" borderId="0" xfId="0" quotePrefix="1" applyFont="1">
      <alignment vertical="center"/>
    </xf>
    <xf numFmtId="9" fontId="41" fillId="0" borderId="60" xfId="3" applyNumberFormat="1" applyFont="1" applyFill="1" applyBorder="1" applyAlignment="1">
      <alignment horizontal="center" vertical="center"/>
    </xf>
    <xf numFmtId="177" fontId="13" fillId="2" borderId="60" xfId="3" applyNumberFormat="1" applyFont="1" applyFill="1" applyBorder="1" applyAlignment="1">
      <alignment horizontal="center" vertical="center"/>
    </xf>
    <xf numFmtId="9" fontId="41" fillId="2" borderId="60" xfId="3" applyNumberFormat="1" applyFont="1" applyFill="1" applyBorder="1" applyAlignment="1">
      <alignment horizontal="center" vertical="center"/>
    </xf>
    <xf numFmtId="0" fontId="21" fillId="0" borderId="60" xfId="0" applyFont="1" applyBorder="1" applyAlignment="1">
      <alignment horizontal="center" vertical="center" wrapText="1"/>
    </xf>
    <xf numFmtId="0" fontId="39" fillId="0" borderId="0" xfId="0" applyFont="1" applyFill="1" applyBorder="1">
      <alignment vertical="center"/>
    </xf>
    <xf numFmtId="0" fontId="39" fillId="0" borderId="0" xfId="0" applyFont="1" applyBorder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178" fontId="39" fillId="0" borderId="0" xfId="1" applyNumberFormat="1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left" vertical="center"/>
    </xf>
    <xf numFmtId="178" fontId="45" fillId="0" borderId="0" xfId="1" applyNumberFormat="1" applyFont="1" applyFill="1" applyBorder="1" applyAlignment="1">
      <alignment horizontal="left" vertical="center"/>
    </xf>
    <xf numFmtId="0" fontId="39" fillId="0" borderId="0" xfId="0" applyFont="1" applyFill="1" applyBorder="1" applyAlignment="1">
      <alignment vertical="center"/>
    </xf>
    <xf numFmtId="178" fontId="52" fillId="0" borderId="0" xfId="1" applyNumberFormat="1" applyFont="1" applyFill="1" applyBorder="1" applyAlignment="1">
      <alignment horizontal="left" vertical="center"/>
    </xf>
    <xf numFmtId="0" fontId="52" fillId="0" borderId="0" xfId="0" applyFont="1" applyFill="1" applyBorder="1" applyAlignment="1">
      <alignment horizontal="center" vertical="center"/>
    </xf>
    <xf numFmtId="3" fontId="45" fillId="0" borderId="0" xfId="1" applyNumberFormat="1" applyFont="1" applyFill="1" applyBorder="1" applyAlignment="1">
      <alignment horizontal="left" vertical="center"/>
    </xf>
    <xf numFmtId="0" fontId="55" fillId="0" borderId="0" xfId="0" applyFont="1" applyFill="1" applyBorder="1" applyAlignment="1">
      <alignment horizontal="left" vertical="center"/>
    </xf>
    <xf numFmtId="9" fontId="41" fillId="19" borderId="60" xfId="3" applyFont="1" applyFill="1" applyBorder="1" applyAlignment="1">
      <alignment horizontal="center" vertical="center"/>
    </xf>
    <xf numFmtId="0" fontId="54" fillId="17" borderId="60" xfId="0" applyFont="1" applyFill="1" applyBorder="1" applyAlignment="1">
      <alignment horizontal="center" vertical="center"/>
    </xf>
    <xf numFmtId="0" fontId="56" fillId="0" borderId="0" xfId="0" applyFont="1">
      <alignment vertical="center"/>
    </xf>
    <xf numFmtId="0" fontId="57" fillId="15" borderId="60" xfId="196" applyFont="1" applyFill="1" applyBorder="1" applyAlignment="1">
      <alignment horizontal="center" vertical="center" wrapText="1"/>
    </xf>
    <xf numFmtId="0" fontId="57" fillId="0" borderId="60" xfId="0" applyFont="1" applyBorder="1" applyAlignment="1">
      <alignment horizontal="left" vertical="center" indent="1"/>
    </xf>
    <xf numFmtId="0" fontId="57" fillId="0" borderId="64" xfId="0" applyFont="1" applyBorder="1" applyAlignment="1">
      <alignment horizontal="left" vertical="center" wrapText="1" indent="1"/>
    </xf>
    <xf numFmtId="0" fontId="58" fillId="0" borderId="66" xfId="0" applyFont="1" applyBorder="1" applyAlignment="1">
      <alignment horizontal="left" vertical="center" indent="1"/>
    </xf>
    <xf numFmtId="0" fontId="57" fillId="0" borderId="64" xfId="0" applyFont="1" applyBorder="1" applyAlignment="1">
      <alignment horizontal="left" vertical="center" indent="1"/>
    </xf>
    <xf numFmtId="0" fontId="55" fillId="0" borderId="65" xfId="0" applyFont="1" applyBorder="1" applyAlignment="1">
      <alignment horizontal="left" vertical="center" indent="1"/>
    </xf>
    <xf numFmtId="0" fontId="55" fillId="0" borderId="66" xfId="0" quotePrefix="1" applyFont="1" applyBorder="1" applyAlignment="1">
      <alignment horizontal="left" vertical="center" indent="1"/>
    </xf>
    <xf numFmtId="0" fontId="55" fillId="0" borderId="66" xfId="0" applyFont="1" applyBorder="1" applyAlignment="1">
      <alignment horizontal="left" vertical="center" indent="1"/>
    </xf>
    <xf numFmtId="0" fontId="53" fillId="0" borderId="0" xfId="0" applyFont="1">
      <alignment vertical="center"/>
    </xf>
    <xf numFmtId="0" fontId="60" fillId="0" borderId="0" xfId="0" applyFont="1">
      <alignment vertical="center"/>
    </xf>
    <xf numFmtId="41" fontId="48" fillId="5" borderId="60" xfId="1" applyFont="1" applyFill="1" applyBorder="1" applyAlignment="1">
      <alignment horizontal="center" vertical="center"/>
    </xf>
    <xf numFmtId="0" fontId="48" fillId="17" borderId="62" xfId="0" applyFont="1" applyFill="1" applyBorder="1" applyAlignment="1">
      <alignment horizontal="center" vertical="center"/>
    </xf>
    <xf numFmtId="0" fontId="52" fillId="0" borderId="60" xfId="0" applyFont="1" applyFill="1" applyBorder="1" applyAlignment="1">
      <alignment horizontal="left" vertical="center" wrapText="1"/>
    </xf>
    <xf numFmtId="9" fontId="52" fillId="0" borderId="60" xfId="0" applyNumberFormat="1" applyFont="1" applyFill="1" applyBorder="1" applyAlignment="1">
      <alignment horizontal="left" vertical="center"/>
    </xf>
    <xf numFmtId="0" fontId="48" fillId="18" borderId="60" xfId="0" applyFont="1" applyFill="1" applyBorder="1" applyAlignment="1">
      <alignment horizontal="center" vertical="center"/>
    </xf>
    <xf numFmtId="14" fontId="52" fillId="0" borderId="60" xfId="0" applyNumberFormat="1" applyFont="1" applyFill="1" applyBorder="1" applyAlignment="1">
      <alignment horizontal="center" vertical="center"/>
    </xf>
    <xf numFmtId="0" fontId="53" fillId="4" borderId="60" xfId="0" applyFont="1" applyFill="1" applyBorder="1" applyAlignment="1">
      <alignment horizontal="left" vertical="center" wrapText="1"/>
    </xf>
    <xf numFmtId="14" fontId="53" fillId="4" borderId="60" xfId="0" applyNumberFormat="1" applyFont="1" applyFill="1" applyBorder="1" applyAlignment="1">
      <alignment horizontal="center" vertical="center"/>
    </xf>
    <xf numFmtId="0" fontId="53" fillId="4" borderId="60" xfId="0" applyFont="1" applyFill="1" applyBorder="1" applyAlignment="1">
      <alignment horizontal="left" vertical="center"/>
    </xf>
    <xf numFmtId="0" fontId="62" fillId="0" borderId="0" xfId="0" applyFont="1" applyFill="1" applyBorder="1" applyAlignment="1">
      <alignment horizontal="center" vertical="center"/>
    </xf>
    <xf numFmtId="41" fontId="52" fillId="0" borderId="61" xfId="0" applyNumberFormat="1" applyFont="1" applyFill="1" applyBorder="1" applyAlignment="1">
      <alignment horizontal="center" vertical="center"/>
    </xf>
    <xf numFmtId="41" fontId="53" fillId="4" borderId="61" xfId="0" applyNumberFormat="1" applyFont="1" applyFill="1" applyBorder="1" applyAlignment="1">
      <alignment horizontal="center" vertical="center"/>
    </xf>
    <xf numFmtId="0" fontId="48" fillId="18" borderId="61" xfId="0" applyFont="1" applyFill="1" applyBorder="1" applyAlignment="1">
      <alignment horizontal="center" vertical="center"/>
    </xf>
    <xf numFmtId="0" fontId="45" fillId="20" borderId="62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left" vertical="center"/>
    </xf>
    <xf numFmtId="0" fontId="43" fillId="15" borderId="60" xfId="196" applyFont="1" applyFill="1" applyBorder="1" applyAlignment="1">
      <alignment horizontal="center" vertical="center" wrapText="1"/>
    </xf>
    <xf numFmtId="0" fontId="0" fillId="21" borderId="0" xfId="0" applyFill="1">
      <alignment vertical="center"/>
    </xf>
    <xf numFmtId="0" fontId="38" fillId="14" borderId="74" xfId="196" applyFont="1" applyFill="1" applyBorder="1" applyAlignment="1">
      <alignment horizontal="left" vertical="center" wrapText="1"/>
    </xf>
    <xf numFmtId="0" fontId="38" fillId="0" borderId="60" xfId="196" applyFont="1" applyFill="1" applyBorder="1" applyAlignment="1">
      <alignment horizontal="left" vertical="center" wrapText="1"/>
    </xf>
    <xf numFmtId="0" fontId="38" fillId="14" borderId="74" xfId="196" applyFont="1" applyFill="1" applyBorder="1" applyAlignment="1">
      <alignment vertical="center" wrapText="1"/>
    </xf>
    <xf numFmtId="0" fontId="44" fillId="15" borderId="73" xfId="196" applyFont="1" applyFill="1" applyBorder="1" applyAlignment="1">
      <alignment horizontal="center" vertical="center" wrapText="1"/>
    </xf>
    <xf numFmtId="186" fontId="38" fillId="0" borderId="60" xfId="0" applyNumberFormat="1" applyFont="1" applyFill="1" applyBorder="1" applyAlignment="1">
      <alignment horizontal="center" vertical="center"/>
    </xf>
    <xf numFmtId="0" fontId="38" fillId="0" borderId="60" xfId="196" applyFont="1" applyFill="1" applyBorder="1" applyAlignment="1">
      <alignment horizontal="center" vertical="center" wrapText="1"/>
    </xf>
    <xf numFmtId="0" fontId="33" fillId="4" borderId="0" xfId="4" applyFont="1" applyFill="1" applyAlignment="1">
      <alignment horizontal="center" vertical="center"/>
    </xf>
    <xf numFmtId="0" fontId="48" fillId="3" borderId="60" xfId="0" applyFont="1" applyFill="1" applyBorder="1" applyAlignment="1">
      <alignment horizontal="center" vertical="center"/>
    </xf>
    <xf numFmtId="0" fontId="48" fillId="17" borderId="63" xfId="0" applyFont="1" applyFill="1" applyBorder="1" applyAlignment="1">
      <alignment horizontal="center" vertical="center"/>
    </xf>
    <xf numFmtId="41" fontId="48" fillId="17" borderId="60" xfId="1" applyFont="1" applyFill="1" applyBorder="1" applyAlignment="1">
      <alignment horizontal="center" vertical="center"/>
    </xf>
    <xf numFmtId="0" fontId="48" fillId="17" borderId="60" xfId="0" applyNumberFormat="1" applyFont="1" applyFill="1" applyBorder="1" applyAlignment="1">
      <alignment horizontal="center" vertical="center"/>
    </xf>
    <xf numFmtId="0" fontId="48" fillId="17" borderId="60" xfId="0" applyFont="1" applyFill="1" applyBorder="1" applyAlignment="1">
      <alignment horizontal="center" vertical="center"/>
    </xf>
    <xf numFmtId="0" fontId="5" fillId="2" borderId="60" xfId="8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5" fillId="0" borderId="61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38" fillId="0" borderId="64" xfId="0" applyFont="1" applyBorder="1" applyAlignment="1">
      <alignment horizontal="left" vertical="center" wrapText="1"/>
    </xf>
    <xf numFmtId="0" fontId="38" fillId="0" borderId="66" xfId="0" applyFont="1" applyBorder="1" applyAlignment="1">
      <alignment horizontal="left" vertical="center" wrapText="1"/>
    </xf>
    <xf numFmtId="0" fontId="5" fillId="2" borderId="61" xfId="0" applyFont="1" applyFill="1" applyBorder="1" applyAlignment="1">
      <alignment vertical="center"/>
    </xf>
    <xf numFmtId="0" fontId="5" fillId="2" borderId="62" xfId="0" applyFont="1" applyFill="1" applyBorder="1" applyAlignment="1">
      <alignment vertical="center"/>
    </xf>
    <xf numFmtId="0" fontId="38" fillId="0" borderId="60" xfId="0" applyFont="1" applyFill="1" applyBorder="1" applyAlignment="1">
      <alignment vertical="center"/>
    </xf>
    <xf numFmtId="182" fontId="38" fillId="0" borderId="64" xfId="0" applyNumberFormat="1" applyFont="1" applyBorder="1" applyAlignment="1">
      <alignment horizontal="center" vertical="center"/>
    </xf>
    <xf numFmtId="182" fontId="38" fillId="0" borderId="65" xfId="0" applyNumberFormat="1" applyFont="1" applyBorder="1" applyAlignment="1">
      <alignment horizontal="center" vertical="center"/>
    </xf>
    <xf numFmtId="182" fontId="38" fillId="0" borderId="66" xfId="0" applyNumberFormat="1" applyFont="1" applyBorder="1" applyAlignment="1">
      <alignment horizontal="center" vertical="center"/>
    </xf>
    <xf numFmtId="41" fontId="25" fillId="2" borderId="9" xfId="1" applyFont="1" applyFill="1" applyBorder="1" applyAlignment="1">
      <alignment horizontal="center" vertical="center"/>
    </xf>
    <xf numFmtId="0" fontId="19" fillId="8" borderId="15" xfId="7" applyFont="1" applyFill="1" applyBorder="1" applyAlignment="1">
      <alignment horizontal="center" vertical="center"/>
    </xf>
    <xf numFmtId="0" fontId="19" fillId="8" borderId="13" xfId="7" applyFont="1" applyFill="1" applyBorder="1" applyAlignment="1">
      <alignment horizontal="center" vertical="center"/>
    </xf>
    <xf numFmtId="0" fontId="16" fillId="3" borderId="13" xfId="10" applyFont="1" applyFill="1" applyBorder="1" applyAlignment="1">
      <alignment horizontal="center" vertical="center"/>
    </xf>
    <xf numFmtId="0" fontId="12" fillId="4" borderId="0" xfId="5" applyFont="1" applyFill="1" applyBorder="1" applyAlignment="1">
      <alignment horizontal="center" vertical="center"/>
    </xf>
    <xf numFmtId="0" fontId="25" fillId="6" borderId="16" xfId="7" applyFont="1" applyFill="1" applyBorder="1" applyAlignment="1">
      <alignment horizontal="center" vertical="center"/>
    </xf>
    <xf numFmtId="178" fontId="27" fillId="2" borderId="10" xfId="7" applyNumberFormat="1" applyFont="1" applyFill="1" applyBorder="1" applyAlignment="1">
      <alignment horizontal="center" vertical="center"/>
    </xf>
    <xf numFmtId="178" fontId="27" fillId="2" borderId="12" xfId="7" applyNumberFormat="1" applyFont="1" applyFill="1" applyBorder="1" applyAlignment="1">
      <alignment horizontal="center" vertical="center"/>
    </xf>
    <xf numFmtId="0" fontId="19" fillId="3" borderId="13" xfId="10" applyFont="1" applyFill="1" applyBorder="1" applyAlignment="1">
      <alignment horizontal="center" vertical="center"/>
    </xf>
    <xf numFmtId="178" fontId="27" fillId="2" borderId="9" xfId="7" applyNumberFormat="1" applyFont="1" applyFill="1" applyBorder="1" applyAlignment="1">
      <alignment horizontal="center" vertical="center"/>
    </xf>
    <xf numFmtId="42" fontId="25" fillId="2" borderId="11" xfId="2" applyNumberFormat="1" applyFont="1" applyFill="1" applyBorder="1" applyAlignment="1">
      <alignment horizontal="center" vertical="center"/>
    </xf>
    <xf numFmtId="178" fontId="27" fillId="2" borderId="20" xfId="7" applyNumberFormat="1" applyFont="1" applyFill="1" applyBorder="1" applyAlignment="1">
      <alignment horizontal="center" vertical="center"/>
    </xf>
    <xf numFmtId="0" fontId="25" fillId="6" borderId="27" xfId="7" applyFont="1" applyFill="1" applyBorder="1" applyAlignment="1">
      <alignment horizontal="center" vertical="center"/>
    </xf>
    <xf numFmtId="0" fontId="25" fillId="6" borderId="30" xfId="7" applyFont="1" applyFill="1" applyBorder="1" applyAlignment="1">
      <alignment horizontal="center" vertical="center"/>
    </xf>
    <xf numFmtId="0" fontId="25" fillId="6" borderId="28" xfId="7" applyFont="1" applyFill="1" applyBorder="1" applyAlignment="1">
      <alignment horizontal="center" vertical="center"/>
    </xf>
    <xf numFmtId="41" fontId="25" fillId="2" borderId="10" xfId="1" applyFont="1" applyFill="1" applyBorder="1" applyAlignment="1">
      <alignment horizontal="center" vertical="center"/>
    </xf>
    <xf numFmtId="41" fontId="25" fillId="2" borderId="12" xfId="1" applyFont="1" applyFill="1" applyBorder="1" applyAlignment="1">
      <alignment horizontal="center" vertical="center"/>
    </xf>
    <xf numFmtId="41" fontId="25" fillId="2" borderId="20" xfId="1" applyFont="1" applyFill="1" applyBorder="1" applyAlignment="1">
      <alignment horizontal="center" vertical="center"/>
    </xf>
    <xf numFmtId="42" fontId="25" fillId="2" borderId="25" xfId="2" applyNumberFormat="1" applyFont="1" applyFill="1" applyBorder="1" applyAlignment="1">
      <alignment horizontal="center" vertical="center"/>
    </xf>
    <xf numFmtId="42" fontId="25" fillId="2" borderId="29" xfId="2" applyNumberFormat="1" applyFont="1" applyFill="1" applyBorder="1" applyAlignment="1">
      <alignment horizontal="center" vertical="center"/>
    </xf>
    <xf numFmtId="42" fontId="25" fillId="2" borderId="26" xfId="2" applyNumberFormat="1" applyFont="1" applyFill="1" applyBorder="1" applyAlignment="1">
      <alignment horizontal="center" vertical="center"/>
    </xf>
    <xf numFmtId="0" fontId="19" fillId="8" borderId="23" xfId="7" applyFont="1" applyFill="1" applyBorder="1" applyAlignment="1">
      <alignment horizontal="center" vertical="center"/>
    </xf>
    <xf numFmtId="0" fontId="19" fillId="8" borderId="24" xfId="7" applyFont="1" applyFill="1" applyBorder="1" applyAlignment="1">
      <alignment horizontal="center" vertical="center"/>
    </xf>
    <xf numFmtId="0" fontId="19" fillId="8" borderId="22" xfId="7" applyFont="1" applyFill="1" applyBorder="1" applyAlignment="1">
      <alignment horizontal="center" vertical="center"/>
    </xf>
    <xf numFmtId="0" fontId="19" fillId="3" borderId="21" xfId="10" applyFont="1" applyFill="1" applyBorder="1" applyAlignment="1">
      <alignment horizontal="center" vertical="center"/>
    </xf>
    <xf numFmtId="0" fontId="19" fillId="3" borderId="22" xfId="1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50" fillId="21" borderId="0" xfId="0" applyFont="1" applyFill="1" applyAlignment="1">
      <alignment horizontal="center" vertical="center"/>
    </xf>
    <xf numFmtId="0" fontId="57" fillId="15" borderId="64" xfId="196" applyFont="1" applyFill="1" applyBorder="1" applyAlignment="1">
      <alignment horizontal="center" vertical="center" wrapText="1"/>
    </xf>
    <xf numFmtId="0" fontId="57" fillId="15" borderId="66" xfId="196" applyFont="1" applyFill="1" applyBorder="1" applyAlignment="1">
      <alignment horizontal="center" vertical="center" wrapText="1"/>
    </xf>
    <xf numFmtId="0" fontId="57" fillId="15" borderId="65" xfId="196" applyFont="1" applyFill="1" applyBorder="1" applyAlignment="1">
      <alignment horizontal="center" vertical="center" wrapText="1"/>
    </xf>
    <xf numFmtId="0" fontId="45" fillId="7" borderId="62" xfId="0" applyFont="1" applyFill="1" applyBorder="1" applyAlignment="1">
      <alignment horizontal="center" vertical="center" wrapText="1"/>
    </xf>
    <xf numFmtId="0" fontId="45" fillId="7" borderId="62" xfId="0" applyFont="1" applyFill="1" applyBorder="1" applyAlignment="1">
      <alignment horizontal="center" vertical="center"/>
    </xf>
    <xf numFmtId="0" fontId="54" fillId="17" borderId="0" xfId="0" applyFont="1" applyFill="1" applyAlignment="1">
      <alignment horizontal="center" vertical="center"/>
    </xf>
    <xf numFmtId="0" fontId="39" fillId="0" borderId="60" xfId="0" applyFont="1" applyFill="1" applyBorder="1" applyAlignment="1">
      <alignment horizontal="center" vertical="center"/>
    </xf>
    <xf numFmtId="0" fontId="39" fillId="0" borderId="61" xfId="0" applyFont="1" applyFill="1" applyBorder="1" applyAlignment="1">
      <alignment horizontal="center" vertical="center"/>
    </xf>
    <xf numFmtId="41" fontId="52" fillId="0" borderId="60" xfId="1" applyFont="1" applyFill="1" applyBorder="1" applyAlignment="1">
      <alignment horizontal="center" vertical="center"/>
    </xf>
    <xf numFmtId="0" fontId="38" fillId="0" borderId="74" xfId="196" applyFont="1" applyFill="1" applyBorder="1" applyAlignment="1">
      <alignment horizontal="left" vertical="center" wrapText="1"/>
    </xf>
    <xf numFmtId="0" fontId="38" fillId="2" borderId="74" xfId="196" applyFont="1" applyFill="1" applyBorder="1" applyAlignment="1">
      <alignment horizontal="left" vertical="center" wrapText="1"/>
    </xf>
    <xf numFmtId="0" fontId="38" fillId="0" borderId="60" xfId="196" applyFont="1" applyFill="1" applyBorder="1" applyAlignment="1">
      <alignment horizontal="left" vertical="center" wrapText="1"/>
    </xf>
    <xf numFmtId="0" fontId="38" fillId="0" borderId="60" xfId="196" applyFont="1" applyFill="1" applyBorder="1" applyAlignment="1">
      <alignment horizontal="center" vertical="center" wrapText="1"/>
    </xf>
    <xf numFmtId="0" fontId="42" fillId="0" borderId="60" xfId="196" applyFont="1" applyFill="1" applyBorder="1" applyAlignment="1">
      <alignment horizontal="center" vertical="center" wrapText="1"/>
    </xf>
    <xf numFmtId="0" fontId="38" fillId="14" borderId="60" xfId="196" applyFont="1" applyFill="1" applyBorder="1" applyAlignment="1">
      <alignment horizontal="left" vertical="center" wrapText="1"/>
    </xf>
    <xf numFmtId="0" fontId="38" fillId="0" borderId="64" xfId="196" applyFont="1" applyFill="1" applyBorder="1" applyAlignment="1">
      <alignment horizontal="center" vertical="center" wrapText="1"/>
    </xf>
    <xf numFmtId="0" fontId="38" fillId="0" borderId="66" xfId="196" applyFont="1" applyFill="1" applyBorder="1" applyAlignment="1">
      <alignment horizontal="center" vertical="center" wrapText="1"/>
    </xf>
    <xf numFmtId="0" fontId="43" fillId="15" borderId="73" xfId="196" applyFont="1" applyFill="1" applyBorder="1" applyAlignment="1">
      <alignment horizontal="center" vertical="center" wrapText="1"/>
    </xf>
    <xf numFmtId="0" fontId="43" fillId="15" borderId="60" xfId="196" applyFont="1" applyFill="1" applyBorder="1" applyAlignment="1">
      <alignment horizontal="center" vertical="center" wrapText="1"/>
    </xf>
    <xf numFmtId="0" fontId="50" fillId="0" borderId="0" xfId="0" applyFont="1" applyFill="1">
      <alignment vertical="center"/>
    </xf>
    <xf numFmtId="0" fontId="48" fillId="5" borderId="67" xfId="196" applyFont="1" applyFill="1" applyBorder="1" applyAlignment="1">
      <alignment horizontal="center" vertical="center"/>
    </xf>
    <xf numFmtId="0" fontId="48" fillId="5" borderId="68" xfId="196" applyFont="1" applyFill="1" applyBorder="1" applyAlignment="1">
      <alignment horizontal="center" vertical="center"/>
    </xf>
    <xf numFmtId="0" fontId="48" fillId="5" borderId="69" xfId="196" applyFont="1" applyFill="1" applyBorder="1" applyAlignment="1">
      <alignment horizontal="center" vertical="center"/>
    </xf>
    <xf numFmtId="0" fontId="38" fillId="14" borderId="60" xfId="196" applyFont="1" applyFill="1" applyBorder="1" applyAlignment="1">
      <alignment horizontal="center" vertical="center" wrapText="1"/>
    </xf>
    <xf numFmtId="0" fontId="38" fillId="14" borderId="74" xfId="196" applyFont="1" applyFill="1" applyBorder="1" applyAlignment="1">
      <alignment horizontal="center" vertical="center" wrapText="1"/>
    </xf>
    <xf numFmtId="0" fontId="38" fillId="14" borderId="74" xfId="196" applyFont="1" applyFill="1" applyBorder="1" applyAlignment="1">
      <alignment horizontal="left" vertical="center" wrapText="1"/>
    </xf>
    <xf numFmtId="0" fontId="38" fillId="14" borderId="78" xfId="196" applyFont="1" applyFill="1" applyBorder="1" applyAlignment="1">
      <alignment horizontal="left" vertical="center" wrapText="1"/>
    </xf>
    <xf numFmtId="0" fontId="38" fillId="14" borderId="79" xfId="196" applyFont="1" applyFill="1" applyBorder="1" applyAlignment="1">
      <alignment horizontal="left" vertical="center" wrapText="1"/>
    </xf>
    <xf numFmtId="0" fontId="38" fillId="14" borderId="80" xfId="196" applyFont="1" applyFill="1" applyBorder="1" applyAlignment="1">
      <alignment horizontal="left" vertical="center" wrapText="1"/>
    </xf>
    <xf numFmtId="0" fontId="5" fillId="0" borderId="60" xfId="196" applyFont="1" applyFill="1" applyBorder="1" applyAlignment="1">
      <alignment horizontal="center" vertical="center" wrapText="1"/>
    </xf>
    <xf numFmtId="0" fontId="38" fillId="0" borderId="60" xfId="196" applyFont="1" applyFill="1" applyBorder="1" applyAlignment="1">
      <alignment horizontal="left" vertical="top" wrapText="1"/>
    </xf>
    <xf numFmtId="0" fontId="38" fillId="14" borderId="77" xfId="196" applyFont="1" applyFill="1" applyBorder="1" applyAlignment="1">
      <alignment horizontal="left" vertical="center" wrapText="1"/>
    </xf>
    <xf numFmtId="0" fontId="44" fillId="15" borderId="73" xfId="196" applyFont="1" applyFill="1" applyBorder="1" applyAlignment="1">
      <alignment horizontal="center" vertical="center" wrapText="1"/>
    </xf>
    <xf numFmtId="0" fontId="44" fillId="15" borderId="75" xfId="196" applyFont="1" applyFill="1" applyBorder="1" applyAlignment="1">
      <alignment horizontal="center" vertical="center" wrapText="1"/>
    </xf>
    <xf numFmtId="0" fontId="43" fillId="15" borderId="76" xfId="196" applyFont="1" applyFill="1" applyBorder="1" applyAlignment="1">
      <alignment horizontal="center" vertical="center" wrapText="1"/>
    </xf>
    <xf numFmtId="0" fontId="38" fillId="0" borderId="76" xfId="196" applyFont="1" applyFill="1" applyBorder="1" applyAlignment="1">
      <alignment horizontal="center" vertical="center" wrapText="1"/>
    </xf>
    <xf numFmtId="0" fontId="42" fillId="0" borderId="76" xfId="196" applyFont="1" applyFill="1" applyBorder="1" applyAlignment="1">
      <alignment horizontal="center" vertical="center" wrapText="1"/>
    </xf>
    <xf numFmtId="0" fontId="38" fillId="0" borderId="76" xfId="196" applyFont="1" applyFill="1" applyBorder="1" applyAlignment="1">
      <alignment horizontal="left" vertical="center" wrapText="1"/>
    </xf>
    <xf numFmtId="0" fontId="38" fillId="14" borderId="76" xfId="196" applyFont="1" applyFill="1" applyBorder="1" applyAlignment="1">
      <alignment horizontal="left" vertical="center" wrapText="1"/>
    </xf>
    <xf numFmtId="0" fontId="35" fillId="0" borderId="54" xfId="0" applyFont="1" applyBorder="1" applyAlignment="1">
      <alignment horizontal="center" vertical="center" wrapText="1" readingOrder="1"/>
    </xf>
    <xf numFmtId="0" fontId="35" fillId="0" borderId="55" xfId="0" applyFont="1" applyBorder="1" applyAlignment="1">
      <alignment horizontal="center" vertical="center" wrapText="1" readingOrder="1"/>
    </xf>
    <xf numFmtId="0" fontId="34" fillId="12" borderId="58" xfId="0" applyFont="1" applyFill="1" applyBorder="1" applyAlignment="1">
      <alignment horizontal="center" vertical="center" wrapText="1" readingOrder="1"/>
    </xf>
    <xf numFmtId="0" fontId="34" fillId="12" borderId="0" xfId="0" applyFont="1" applyFill="1" applyBorder="1" applyAlignment="1">
      <alignment horizontal="center" vertical="center" wrapText="1" readingOrder="1"/>
    </xf>
    <xf numFmtId="0" fontId="35" fillId="0" borderId="56" xfId="0" applyFont="1" applyBorder="1" applyAlignment="1">
      <alignment horizontal="center" vertical="center" wrapText="1" readingOrder="1"/>
    </xf>
    <xf numFmtId="0" fontId="35" fillId="0" borderId="59" xfId="0" applyFont="1" applyBorder="1" applyAlignment="1">
      <alignment horizontal="center" vertical="center" wrapText="1" readingOrder="1"/>
    </xf>
    <xf numFmtId="0" fontId="35" fillId="0" borderId="57" xfId="0" applyFont="1" applyBorder="1" applyAlignment="1">
      <alignment horizontal="center" vertical="center" wrapText="1" readingOrder="1"/>
    </xf>
    <xf numFmtId="0" fontId="36" fillId="0" borderId="0" xfId="0" applyFont="1" applyAlignment="1">
      <alignment horizontal="center" vertical="center" wrapText="1"/>
    </xf>
    <xf numFmtId="0" fontId="37" fillId="13" borderId="0" xfId="0" applyFont="1" applyFill="1" applyAlignment="1">
      <alignment horizontal="center" vertical="center" wrapText="1"/>
    </xf>
    <xf numFmtId="0" fontId="37" fillId="13" borderId="0" xfId="0" applyFont="1" applyFill="1" applyAlignment="1">
      <alignment horizontal="center" vertical="center"/>
    </xf>
    <xf numFmtId="0" fontId="35" fillId="0" borderId="43" xfId="0" applyFont="1" applyBorder="1" applyAlignment="1">
      <alignment horizontal="center" vertical="center" wrapText="1" readingOrder="1"/>
    </xf>
    <xf numFmtId="0" fontId="35" fillId="0" borderId="44" xfId="0" applyFont="1" applyBorder="1" applyAlignment="1">
      <alignment horizontal="center" vertical="center" wrapText="1" readingOrder="1"/>
    </xf>
    <xf numFmtId="0" fontId="35" fillId="0" borderId="45" xfId="0" applyFont="1" applyBorder="1" applyAlignment="1">
      <alignment horizontal="center" vertical="center" wrapText="1" readingOrder="1"/>
    </xf>
    <xf numFmtId="0" fontId="38" fillId="0" borderId="64" xfId="0" applyFont="1" applyFill="1" applyBorder="1" applyAlignment="1">
      <alignment horizontal="center" vertical="center"/>
    </xf>
    <xf numFmtId="0" fontId="38" fillId="0" borderId="65" xfId="0" applyFont="1" applyFill="1" applyBorder="1" applyAlignment="1">
      <alignment horizontal="center" vertical="center"/>
    </xf>
    <xf numFmtId="0" fontId="38" fillId="0" borderId="66" xfId="0" applyFont="1" applyFill="1" applyBorder="1" applyAlignment="1">
      <alignment horizontal="center" vertical="center"/>
    </xf>
    <xf numFmtId="0" fontId="5" fillId="2" borderId="81" xfId="8" applyFont="1" applyFill="1" applyBorder="1" applyAlignment="1">
      <alignment horizontal="left" vertical="center" wrapText="1"/>
    </xf>
    <xf numFmtId="0" fontId="5" fillId="2" borderId="82" xfId="8" applyFont="1" applyFill="1" applyBorder="1" applyAlignment="1">
      <alignment horizontal="left" vertical="center"/>
    </xf>
    <xf numFmtId="0" fontId="5" fillId="2" borderId="83" xfId="8" applyFont="1" applyFill="1" applyBorder="1" applyAlignment="1">
      <alignment horizontal="left" vertical="center"/>
    </xf>
    <xf numFmtId="0" fontId="5" fillId="2" borderId="84" xfId="8" applyFont="1" applyFill="1" applyBorder="1" applyAlignment="1">
      <alignment horizontal="left" vertical="center"/>
    </xf>
    <xf numFmtId="0" fontId="5" fillId="2" borderId="85" xfId="8" applyFont="1" applyFill="1" applyBorder="1" applyAlignment="1">
      <alignment horizontal="left" vertical="center"/>
    </xf>
    <xf numFmtId="0" fontId="5" fillId="2" borderId="86" xfId="8" applyFont="1" applyFill="1" applyBorder="1" applyAlignment="1">
      <alignment horizontal="left" vertical="center"/>
    </xf>
    <xf numFmtId="0" fontId="42" fillId="2" borderId="60" xfId="0" applyFont="1" applyFill="1" applyBorder="1" applyAlignment="1">
      <alignment horizontal="center" vertical="center"/>
    </xf>
    <xf numFmtId="0" fontId="21" fillId="0" borderId="60" xfId="0" applyFont="1" applyFill="1" applyBorder="1" applyAlignment="1">
      <alignment horizontal="center" vertical="center"/>
    </xf>
    <xf numFmtId="190" fontId="21" fillId="2" borderId="60" xfId="0" applyNumberFormat="1" applyFont="1" applyFill="1" applyBorder="1" applyAlignment="1">
      <alignment horizontal="center" vertical="center"/>
    </xf>
    <xf numFmtId="0" fontId="21" fillId="2" borderId="60" xfId="0" applyFont="1" applyFill="1" applyBorder="1" applyAlignment="1">
      <alignment horizontal="center" vertical="center" wrapText="1"/>
    </xf>
    <xf numFmtId="0" fontId="42" fillId="0" borderId="60" xfId="0" applyFont="1" applyFill="1" applyBorder="1" applyAlignment="1">
      <alignment horizontal="center" vertical="center"/>
    </xf>
    <xf numFmtId="0" fontId="21" fillId="0" borderId="60" xfId="0" applyFont="1" applyFill="1" applyBorder="1" applyAlignment="1">
      <alignment horizontal="center" vertical="center" wrapText="1"/>
    </xf>
    <xf numFmtId="0" fontId="42" fillId="0" borderId="60" xfId="0" applyFont="1" applyBorder="1" applyAlignment="1">
      <alignment horizontal="center" vertical="center"/>
    </xf>
    <xf numFmtId="184" fontId="21" fillId="0" borderId="60" xfId="0" applyNumberFormat="1" applyFont="1" applyFill="1" applyBorder="1" applyAlignment="1">
      <alignment horizontal="center" vertical="center"/>
    </xf>
    <xf numFmtId="190" fontId="21" fillId="0" borderId="60" xfId="0" applyNumberFormat="1" applyFont="1" applyFill="1" applyBorder="1" applyAlignment="1">
      <alignment horizontal="center" vertical="center"/>
    </xf>
    <xf numFmtId="184" fontId="21" fillId="2" borderId="60" xfId="0" applyNumberFormat="1" applyFont="1" applyFill="1" applyBorder="1" applyAlignment="1">
      <alignment horizontal="center" vertical="center"/>
    </xf>
  </cellXfs>
  <cellStyles count="198">
    <cellStyle name="_1500" xfId="19" xr:uid="{00000000-0005-0000-0000-000000000000}"/>
    <cellStyle name="_1500_20080924_썬온라인_애드클릭 곽대영님_2000_1500_1000_500" xfId="20" xr:uid="{00000000-0005-0000-0000-000001000000}"/>
    <cellStyle name="_1500_20080924_썬온라인_애드클릭 곽대영님_2000_1500_1000_500_20090106_SKT_루블 노수현님_1000_500" xfId="21" xr:uid="{00000000-0005-0000-0000-000002000000}"/>
    <cellStyle name="_1500_20080924_썬온라인_애드클릭 곽대영님_2000_1500_1000_500_20090106_SKT_루블 노수현님_1000_500_PDCL Package_20090107" xfId="22" xr:uid="{00000000-0005-0000-0000-000003000000}"/>
    <cellStyle name="_1500_EPL 스폰서 패키지" xfId="23" xr:uid="{00000000-0005-0000-0000-000004000000}"/>
    <cellStyle name="_1500_PDCL Package_20090107" xfId="24" xr:uid="{00000000-0005-0000-0000-000005000000}"/>
    <cellStyle name="_1500_스포츠TV  패키지_아프리카_201002" xfId="25" xr:uid="{00000000-0005-0000-0000-000006000000}"/>
    <cellStyle name="_20070625_넥슨 클래식 RPG_나스_500" xfId="26" xr:uid="{00000000-0005-0000-0000-000007000000}"/>
    <cellStyle name="_20070625_넥슨 클래식 RPG_나스_500_20080924_썬온라인_애드클릭 곽대영님_2000_1500_1000_500" xfId="27" xr:uid="{00000000-0005-0000-0000-000008000000}"/>
    <cellStyle name="_20070625_넥슨 클래식 RPG_나스_500_20080924_썬온라인_애드클릭 곽대영님_2000_1500_1000_500_20090106_SKT_루블 노수현님_1000_500" xfId="28" xr:uid="{00000000-0005-0000-0000-000009000000}"/>
    <cellStyle name="_20070625_넥슨 클래식 RPG_나스_500_20080924_썬온라인_애드클릭 곽대영님_2000_1500_1000_500_20090106_SKT_루블 노수현님_1000_500_PDCL Package_20090107" xfId="29" xr:uid="{00000000-0005-0000-0000-00000A000000}"/>
    <cellStyle name="_20070625_넥슨 클래식 RPG_나스_500_EPL 스폰서 패키지" xfId="30" xr:uid="{00000000-0005-0000-0000-00000B000000}"/>
    <cellStyle name="_20070625_넥슨 클래식 RPG_나스_500_PDCL Package_20090107" xfId="31" xr:uid="{00000000-0005-0000-0000-00000C000000}"/>
    <cellStyle name="_20070625_넥슨 클래식 RPG_나스_500_스포츠TV  패키지_아프리카_201002" xfId="32" xr:uid="{00000000-0005-0000-0000-00000D000000}"/>
    <cellStyle name="_20070801_NC리니지2_4D코리아_DMC김은석님_500_700" xfId="33" xr:uid="{00000000-0005-0000-0000-00000E000000}"/>
    <cellStyle name="_20070801_NC리니지2_4D코리아_DMC김은석님_500_700_20080924_썬온라인_애드클릭 곽대영님_2000_1500_1000_500" xfId="34" xr:uid="{00000000-0005-0000-0000-00000F000000}"/>
    <cellStyle name="_20070801_NC리니지2_4D코리아_DMC김은석님_500_700_20080924_썬온라인_애드클릭 곽대영님_2000_1500_1000_500_20090106_SKT_루블 노수현님_1000_500" xfId="35" xr:uid="{00000000-0005-0000-0000-000010000000}"/>
    <cellStyle name="_20070801_NC리니지2_4D코리아_DMC김은석님_500_700_20080924_썬온라인_애드클릭 곽대영님_2000_1500_1000_500_20090106_SKT_루블 노수현님_1000_500_PDCL Package_20090107" xfId="36" xr:uid="{00000000-0005-0000-0000-000011000000}"/>
    <cellStyle name="_20070801_NC리니지2_4D코리아_DMC김은석님_500_700_Afreeca Package_20090107" xfId="135" xr:uid="{00000000-0005-0000-0000-000012000000}"/>
    <cellStyle name="_20070801_NC리니지2_4D코리아_DMC김은석님_500_700_Afreeca Package_20090107_Afreeca Package_20090226" xfId="136" xr:uid="{00000000-0005-0000-0000-000013000000}"/>
    <cellStyle name="_20070801_NC리니지2_4D코리아_DMC김은석님_500_700_EPL 스폰서 패키지" xfId="37" xr:uid="{00000000-0005-0000-0000-000014000000}"/>
    <cellStyle name="_20070801_NC리니지2_4D코리아_DMC김은석님_500_700_PDCL Package_20090107" xfId="38" xr:uid="{00000000-0005-0000-0000-000015000000}"/>
    <cellStyle name="_20070801_NC리니지2_4D코리아_DMC김은석님_500_700_스포츠TV  패키지_아프리카_201002" xfId="39" xr:uid="{00000000-0005-0000-0000-000016000000}"/>
    <cellStyle name="_20070801_NC리니지2_4D코리아_DMC김은석님_500_700_제안양식_080213" xfId="132" xr:uid="{00000000-0005-0000-0000-000017000000}"/>
    <cellStyle name="_20070801_NC리니지2_4D코리아_DMC김은석님_500_700_제안양식_080213_Afreeca Package_20090107" xfId="133" xr:uid="{00000000-0005-0000-0000-000018000000}"/>
    <cellStyle name="_20070801_NC리니지2_4D코리아_DMC김은석님_500_700_제안양식_080213_Afreeca Package_20090107_Afreeca Package_20090226" xfId="134" xr:uid="{00000000-0005-0000-0000-000019000000}"/>
    <cellStyle name="_20070801_천재교육_디노_DMC서주형님_400_500_600" xfId="40" xr:uid="{00000000-0005-0000-0000-00001A000000}"/>
    <cellStyle name="_20070801_천재교육_디노_DMC서주형님_400_500_600_20080924_썬온라인_애드클릭 곽대영님_2000_1500_1000_500" xfId="41" xr:uid="{00000000-0005-0000-0000-00001B000000}"/>
    <cellStyle name="_20070801_천재교육_디노_DMC서주형님_400_500_600_20080924_썬온라인_애드클릭 곽대영님_2000_1500_1000_500_20090106_SKT_루블 노수현님_1000_500" xfId="42" xr:uid="{00000000-0005-0000-0000-00001C000000}"/>
    <cellStyle name="_20070801_천재교육_디노_DMC서주형님_400_500_600_20080924_썬온라인_애드클릭 곽대영님_2000_1500_1000_500_20090106_SKT_루블 노수현님_1000_500_PDCL Package_20090107" xfId="43" xr:uid="{00000000-0005-0000-0000-00001D000000}"/>
    <cellStyle name="_20070801_천재교육_디노_DMC서주형님_400_500_600_Afreeca Package_20090107" xfId="130" xr:uid="{00000000-0005-0000-0000-00001E000000}"/>
    <cellStyle name="_20070801_천재교육_디노_DMC서주형님_400_500_600_Afreeca Package_20090107_Afreeca Package_20090226" xfId="131" xr:uid="{00000000-0005-0000-0000-00001F000000}"/>
    <cellStyle name="_20070801_천재교육_디노_DMC서주형님_400_500_600_EPL 스폰서 패키지" xfId="44" xr:uid="{00000000-0005-0000-0000-000020000000}"/>
    <cellStyle name="_20070801_천재교육_디노_DMC서주형님_400_500_600_PDCL Package_20090107" xfId="45" xr:uid="{00000000-0005-0000-0000-000021000000}"/>
    <cellStyle name="_20070801_천재교육_디노_DMC서주형님_400_500_600_스포츠TV  패키지_아프리카_201002" xfId="46" xr:uid="{00000000-0005-0000-0000-000022000000}"/>
    <cellStyle name="_20070801_천재교육_디노_DMC서주형님_400_500_600_제안양식_080213" xfId="127" xr:uid="{00000000-0005-0000-0000-000023000000}"/>
    <cellStyle name="_20070801_천재교육_디노_DMC서주형님_400_500_600_제안양식_080213_Afreeca Package_20090107" xfId="128" xr:uid="{00000000-0005-0000-0000-000024000000}"/>
    <cellStyle name="_20070801_천재교육_디노_DMC서주형님_400_500_600_제안양식_080213_Afreeca Package_20090107_Afreeca Package_20090226" xfId="129" xr:uid="{00000000-0005-0000-0000-000025000000}"/>
    <cellStyle name="_20070802_밀러코리아_플립컴_크로스 김명상님_500_1000" xfId="47" xr:uid="{00000000-0005-0000-0000-000026000000}"/>
    <cellStyle name="_20070802_밀러코리아_플립컴_크로스 김명상님_500_1000_20080924_썬온라인_애드클릭 곽대영님_2000_1500_1000_500" xfId="48" xr:uid="{00000000-0005-0000-0000-000027000000}"/>
    <cellStyle name="_20070802_밀러코리아_플립컴_크로스 김명상님_500_1000_20080924_썬온라인_애드클릭 곽대영님_2000_1500_1000_500_20090106_SKT_루블 노수현님_1000_500" xfId="49" xr:uid="{00000000-0005-0000-0000-000028000000}"/>
    <cellStyle name="_20070802_밀러코리아_플립컴_크로스 김명상님_500_1000_20080924_썬온라인_애드클릭 곽대영님_2000_1500_1000_500_20090106_SKT_루블 노수현님_1000_500_PDCL Package_20090107" xfId="50" xr:uid="{00000000-0005-0000-0000-000029000000}"/>
    <cellStyle name="_20070802_밀러코리아_플립컴_크로스 김명상님_500_1000_Afreeca Package_20090107" xfId="140" xr:uid="{00000000-0005-0000-0000-00002A000000}"/>
    <cellStyle name="_20070802_밀러코리아_플립컴_크로스 김명상님_500_1000_Afreeca Package_20090107_Afreeca Package_20090226" xfId="141" xr:uid="{00000000-0005-0000-0000-00002B000000}"/>
    <cellStyle name="_20070802_밀러코리아_플립컴_크로스 김명상님_500_1000_EPL 스폰서 패키지" xfId="51" xr:uid="{00000000-0005-0000-0000-00002C000000}"/>
    <cellStyle name="_20070802_밀러코리아_플립컴_크로스 김명상님_500_1000_PDCL Package_20090107" xfId="52" xr:uid="{00000000-0005-0000-0000-00002D000000}"/>
    <cellStyle name="_20070802_밀러코리아_플립컴_크로스 김명상님_500_1000_스포츠TV  패키지_아프리카_201002" xfId="53" xr:uid="{00000000-0005-0000-0000-00002E000000}"/>
    <cellStyle name="_20070802_밀러코리아_플립컴_크로스 김명상님_500_1000_제안양식_080213" xfId="137" xr:uid="{00000000-0005-0000-0000-00002F000000}"/>
    <cellStyle name="_20070802_밀러코리아_플립컴_크로스 김명상님_500_1000_제안양식_080213_Afreeca Package_20090107" xfId="138" xr:uid="{00000000-0005-0000-0000-000030000000}"/>
    <cellStyle name="_20070802_밀러코리아_플립컴_크로스 김명상님_500_1000_제안양식_080213_Afreeca Package_20090107_Afreeca Package_20090226" xfId="139" xr:uid="{00000000-0005-0000-0000-000031000000}"/>
    <cellStyle name="_20070817_위메이드 창천_디오션_나스_500_1000" xfId="54" xr:uid="{00000000-0005-0000-0000-000032000000}"/>
    <cellStyle name="_20070817_위메이드 창천_디오션_나스_500_1000_20080924_썬온라인_애드클릭 곽대영님_2000_1500_1000_500" xfId="55" xr:uid="{00000000-0005-0000-0000-000033000000}"/>
    <cellStyle name="_20070817_위메이드 창천_디오션_나스_500_1000_20080924_썬온라인_애드클릭 곽대영님_2000_1500_1000_500_20090106_SKT_루블 노수현님_1000_500" xfId="56" xr:uid="{00000000-0005-0000-0000-000034000000}"/>
    <cellStyle name="_20070817_위메이드 창천_디오션_나스_500_1000_20080924_썬온라인_애드클릭 곽대영님_2000_1500_1000_500_20090106_SKT_루블 노수현님_1000_500_PDCL Package_20090107" xfId="57" xr:uid="{00000000-0005-0000-0000-000035000000}"/>
    <cellStyle name="_20070817_위메이드 창천_디오션_나스_500_1000_Afreeca Package_20090107" xfId="145" xr:uid="{00000000-0005-0000-0000-000036000000}"/>
    <cellStyle name="_20070817_위메이드 창천_디오션_나스_500_1000_Afreeca Package_20090107_Afreeca Package_20090226" xfId="146" xr:uid="{00000000-0005-0000-0000-000037000000}"/>
    <cellStyle name="_20070817_위메이드 창천_디오션_나스_500_1000_EPL 스폰서 패키지" xfId="58" xr:uid="{00000000-0005-0000-0000-000038000000}"/>
    <cellStyle name="_20070817_위메이드 창천_디오션_나스_500_1000_PDCL Package_20090107" xfId="59" xr:uid="{00000000-0005-0000-0000-000039000000}"/>
    <cellStyle name="_20070817_위메이드 창천_디오션_나스_500_1000_스포츠TV  패키지_아프리카_201002" xfId="60" xr:uid="{00000000-0005-0000-0000-00003A000000}"/>
    <cellStyle name="_20070817_위메이드 창천_디오션_나스_500_1000_제안양식_080213" xfId="142" xr:uid="{00000000-0005-0000-0000-00003B000000}"/>
    <cellStyle name="_20070817_위메이드 창천_디오션_나스_500_1000_제안양식_080213_Afreeca Package_20090107" xfId="143" xr:uid="{00000000-0005-0000-0000-00003C000000}"/>
    <cellStyle name="_20070817_위메이드 창천_디오션_나스_500_1000_제안양식_080213_Afreeca Package_20090107_Afreeca Package_20090226" xfId="144" xr:uid="{00000000-0005-0000-0000-00003D000000}"/>
    <cellStyle name="_20071122_구름_나스 조수연대리님_1000" xfId="147" xr:uid="{00000000-0005-0000-0000-00003E000000}"/>
    <cellStyle name="_20071122_구름_나스 조수연대리님_1000_Afreeca Package_20090107" xfId="151" xr:uid="{00000000-0005-0000-0000-00003F000000}"/>
    <cellStyle name="_20071122_구름_나스 조수연대리님_1000_Afreeca Package_20090107_Afreeca Package_20090226" xfId="152" xr:uid="{00000000-0005-0000-0000-000040000000}"/>
    <cellStyle name="_20071122_구름_나스 조수연대리님_1000_제안양식_080213" xfId="148" xr:uid="{00000000-0005-0000-0000-000041000000}"/>
    <cellStyle name="_20071122_구름_나스 조수연대리님_1000_제안양식_080213_Afreeca Package_20090107" xfId="149" xr:uid="{00000000-0005-0000-0000-000042000000}"/>
    <cellStyle name="_20071122_구름_나스 조수연대리님_1000_제안양식_080213_Afreeca Package_20090107_Afreeca Package_20090226" xfId="150" xr:uid="{00000000-0005-0000-0000-000043000000}"/>
    <cellStyle name="_20071128_네오위즈아바_나스박행련님_500" xfId="61" xr:uid="{00000000-0005-0000-0000-000044000000}"/>
    <cellStyle name="_20071128_네오위즈아바_나스박행련님_500_20080924_썬온라인_애드클릭 곽대영님_2000_1500_1000_500" xfId="62" xr:uid="{00000000-0005-0000-0000-000045000000}"/>
    <cellStyle name="_20071128_네오위즈아바_나스박행련님_500_20080924_썬온라인_애드클릭 곽대영님_2000_1500_1000_500_20090106_SKT_루블 노수현님_1000_500" xfId="63" xr:uid="{00000000-0005-0000-0000-000046000000}"/>
    <cellStyle name="_20071128_네오위즈아바_나스박행련님_500_20080924_썬온라인_애드클릭 곽대영님_2000_1500_1000_500_20090106_SKT_루블 노수현님_1000_500_PDCL Package_20090107" xfId="64" xr:uid="{00000000-0005-0000-0000-000047000000}"/>
    <cellStyle name="_20071128_네오위즈아바_나스박행련님_500_EPL 스폰서 패키지" xfId="65" xr:uid="{00000000-0005-0000-0000-000048000000}"/>
    <cellStyle name="_20071128_네오위즈아바_나스박행련님_500_PDCL Package_20090107" xfId="66" xr:uid="{00000000-0005-0000-0000-000049000000}"/>
    <cellStyle name="_20071128_네오위즈아바_나스박행련님_500_스포츠TV  패키지_아프리카_201002" xfId="67" xr:uid="{00000000-0005-0000-0000-00004A000000}"/>
    <cellStyle name="_20071203_구름_나스 조수연대리님" xfId="153" xr:uid="{00000000-0005-0000-0000-00004B000000}"/>
    <cellStyle name="_20071203_구름_나스 조수연대리님_Afreeca Package_20090107" xfId="157" xr:uid="{00000000-0005-0000-0000-00004C000000}"/>
    <cellStyle name="_20071203_구름_나스 조수연대리님_Afreeca Package_20090107_Afreeca Package_20090226" xfId="158" xr:uid="{00000000-0005-0000-0000-00004D000000}"/>
    <cellStyle name="_20071203_구름_나스 조수연대리님_제안양식_080213" xfId="154" xr:uid="{00000000-0005-0000-0000-00004E000000}"/>
    <cellStyle name="_20071203_구름_나스 조수연대리님_제안양식_080213_Afreeca Package_20090107" xfId="155" xr:uid="{00000000-0005-0000-0000-00004F000000}"/>
    <cellStyle name="_20071203_구름_나스 조수연대리님_제안양식_080213_Afreeca Package_20090107_Afreeca Package_20090226" xfId="156" xr:uid="{00000000-0005-0000-0000-000050000000}"/>
    <cellStyle name="_20071211_위메이드 타르타로스_DMC심지혜대리님_500 (2)" xfId="68" xr:uid="{00000000-0005-0000-0000-000051000000}"/>
    <cellStyle name="_20071211_위메이드 타르타로스_DMC심지혜대리님_500 (2)_20080924_썬온라인_애드클릭 곽대영님_2000_1500_1000_500" xfId="69" xr:uid="{00000000-0005-0000-0000-000052000000}"/>
    <cellStyle name="_20071211_위메이드 타르타로스_DMC심지혜대리님_500 (2)_20080924_썬온라인_애드클릭 곽대영님_2000_1500_1000_500_20090106_SKT_루블 노수현님_1000_500" xfId="70" xr:uid="{00000000-0005-0000-0000-000053000000}"/>
    <cellStyle name="_20071211_위메이드 타르타로스_DMC심지혜대리님_500 (2)_20080924_썬온라인_애드클릭 곽대영님_2000_1500_1000_500_20090106_SKT_루블 노수현님_1000_500_PDCL Package_20090107" xfId="71" xr:uid="{00000000-0005-0000-0000-000054000000}"/>
    <cellStyle name="_20071211_위메이드 타르타로스_DMC심지혜대리님_500 (2)_EPL 스폰서 패키지" xfId="72" xr:uid="{00000000-0005-0000-0000-000055000000}"/>
    <cellStyle name="_20071211_위메이드 타르타로스_DMC심지혜대리님_500 (2)_PDCL Package_20090107" xfId="73" xr:uid="{00000000-0005-0000-0000-000056000000}"/>
    <cellStyle name="_20071211_위메이드 타르타로스_DMC심지혜대리님_500 (2)_스포츠TV  패키지_아프리카_201002" xfId="74" xr:uid="{00000000-0005-0000-0000-000057000000}"/>
    <cellStyle name="_20080104_경남제약레모나_크로스최영일대리님_1000_500" xfId="159" xr:uid="{00000000-0005-0000-0000-000058000000}"/>
    <cellStyle name="_20080104_경남제약레모나_크로스최영일대리님_1000_500_Afreeca Package_20090107" xfId="163" xr:uid="{00000000-0005-0000-0000-000059000000}"/>
    <cellStyle name="_20080104_경남제약레모나_크로스최영일대리님_1000_500_Afreeca Package_20090107_Afreeca Package_20090226" xfId="164" xr:uid="{00000000-0005-0000-0000-00005A000000}"/>
    <cellStyle name="_20080104_경남제약레모나_크로스최영일대리님_1000_500_제안양식_080213" xfId="160" xr:uid="{00000000-0005-0000-0000-00005B000000}"/>
    <cellStyle name="_20080104_경남제약레모나_크로스최영일대리님_1000_500_제안양식_080213_Afreeca Package_20090107" xfId="161" xr:uid="{00000000-0005-0000-0000-00005C000000}"/>
    <cellStyle name="_20080104_경남제약레모나_크로스최영일대리님_1000_500_제안양식_080213_Afreeca Package_20090107_Afreeca Package_20090226" xfId="162" xr:uid="{00000000-0005-0000-0000-00005D000000}"/>
    <cellStyle name="_200802_미디어믹스_표준안" xfId="75" xr:uid="{00000000-0005-0000-0000-00005E000000}"/>
    <cellStyle name="_200802_미디어믹스_표준안_20080924_썬온라인_애드클릭 곽대영님_2000_1500_1000_500" xfId="76" xr:uid="{00000000-0005-0000-0000-00005F000000}"/>
    <cellStyle name="_200802_미디어믹스_표준안_20080924_썬온라인_애드클릭 곽대영님_2000_1500_1000_500_20090106_SKT_루블 노수현님_1000_500" xfId="77" xr:uid="{00000000-0005-0000-0000-000060000000}"/>
    <cellStyle name="_200802_미디어믹스_표준안_20080924_썬온라인_애드클릭 곽대영님_2000_1500_1000_500_20090106_SKT_루블 노수현님_1000_500_PDCL Package_20090107" xfId="78" xr:uid="{00000000-0005-0000-0000-000061000000}"/>
    <cellStyle name="_200802_미디어믹스_표준안_EPL 스폰서 패키지" xfId="79" xr:uid="{00000000-0005-0000-0000-000062000000}"/>
    <cellStyle name="_200802_미디어믹스_표준안_PDCL Package_20090107" xfId="80" xr:uid="{00000000-0005-0000-0000-000063000000}"/>
    <cellStyle name="_200802_미디어믹스_표준안_스포츠TV  패키지_아프리카_201002" xfId="81" xr:uid="{00000000-0005-0000-0000-000064000000}"/>
    <cellStyle name="_20080212_안철수빛자루_루블장윤석님_1000" xfId="165" xr:uid="{00000000-0005-0000-0000-000065000000}"/>
    <cellStyle name="_20080212_안철수빛자루_루블장윤석님_1000_Afreeca Package_20090107" xfId="169" xr:uid="{00000000-0005-0000-0000-000066000000}"/>
    <cellStyle name="_20080212_안철수빛자루_루블장윤석님_1000_Afreeca Package_20090107_Afreeca Package_20090226" xfId="170" xr:uid="{00000000-0005-0000-0000-000067000000}"/>
    <cellStyle name="_20080212_안철수빛자루_루블장윤석님_1000_제안양식_080213" xfId="166" xr:uid="{00000000-0005-0000-0000-000068000000}"/>
    <cellStyle name="_20080212_안철수빛자루_루블장윤석님_1000_제안양식_080213_Afreeca Package_20090107" xfId="167" xr:uid="{00000000-0005-0000-0000-000069000000}"/>
    <cellStyle name="_20080212_안철수빛자루_루블장윤석님_1000_제안양식_080213_Afreeca Package_20090107_Afreeca Package_20090226" xfId="168" xr:uid="{00000000-0005-0000-0000-00006A000000}"/>
    <cellStyle name="_20090106_SKT_루블 노수현님_1000_500" xfId="82" xr:uid="{00000000-0005-0000-0000-00006B000000}"/>
    <cellStyle name="_20090106_SKT_루블 노수현님_1000_500_PDCL Package_20090107" xfId="83" xr:uid="{00000000-0005-0000-0000-00006C000000}"/>
    <cellStyle name="_Afreeca Package_20090107" xfId="187" xr:uid="{00000000-0005-0000-0000-00006D000000}"/>
    <cellStyle name="_Afreeca Package_20090107_Afreeca Package_20090226" xfId="188" xr:uid="{00000000-0005-0000-0000-00006E000000}"/>
    <cellStyle name="_사본 - 20070605_하이트_비타마케팅_나스_500" xfId="84" xr:uid="{00000000-0005-0000-0000-00006F000000}"/>
    <cellStyle name="_사본 - 20070605_하이트_비타마케팅_나스_500_20080924_썬온라인_애드클릭 곽대영님_2000_1500_1000_500" xfId="85" xr:uid="{00000000-0005-0000-0000-000070000000}"/>
    <cellStyle name="_사본 - 20070605_하이트_비타마케팅_나스_500_20080924_썬온라인_애드클릭 곽대영님_2000_1500_1000_500_20090106_SKT_루블 노수현님_1000_500" xfId="86" xr:uid="{00000000-0005-0000-0000-000071000000}"/>
    <cellStyle name="_사본 - 20070605_하이트_비타마케팅_나스_500_20080924_썬온라인_애드클릭 곽대영님_2000_1500_1000_500_20090106_SKT_루블 노수현님_1000_500_PDCL Package_20090107" xfId="87" xr:uid="{00000000-0005-0000-0000-000072000000}"/>
    <cellStyle name="_사본 - 20070605_하이트_비타마케팅_나스_500_Afreeca Package_20090107" xfId="174" xr:uid="{00000000-0005-0000-0000-000073000000}"/>
    <cellStyle name="_사본 - 20070605_하이트_비타마케팅_나스_500_Afreeca Package_20090107_Afreeca Package_20090226" xfId="175" xr:uid="{00000000-0005-0000-0000-000074000000}"/>
    <cellStyle name="_사본 - 20070605_하이트_비타마케팅_나스_500_EPL 스폰서 패키지" xfId="88" xr:uid="{00000000-0005-0000-0000-000075000000}"/>
    <cellStyle name="_사본 - 20070605_하이트_비타마케팅_나스_500_PDCL Package_20090107" xfId="89" xr:uid="{00000000-0005-0000-0000-000076000000}"/>
    <cellStyle name="_사본 - 20070605_하이트_비타마케팅_나스_500_스포츠TV  패키지_아프리카_201002" xfId="90" xr:uid="{00000000-0005-0000-0000-000077000000}"/>
    <cellStyle name="_사본 - 20070605_하이트_비타마케팅_나스_500_제안양식_080213" xfId="171" xr:uid="{00000000-0005-0000-0000-000078000000}"/>
    <cellStyle name="_사본 - 20070605_하이트_비타마케팅_나스_500_제안양식_080213_Afreeca Package_20090107" xfId="172" xr:uid="{00000000-0005-0000-0000-000079000000}"/>
    <cellStyle name="_사본 - 20070605_하이트_비타마케팅_나스_500_제안양식_080213_Afreeca Package_20090107_Afreeca Package_20090226" xfId="173" xr:uid="{00000000-0005-0000-0000-00007A000000}"/>
    <cellStyle name="_사본 - 우리팀 제안양식" xfId="91" xr:uid="{00000000-0005-0000-0000-00007B000000}"/>
    <cellStyle name="_사본 - 우리팀 제안양식_20070530_수정_GS e-store_DMC_신은경님" xfId="92" xr:uid="{00000000-0005-0000-0000-00007C000000}"/>
    <cellStyle name="_사본 - 우리팀 제안양식_20070530_수정_GS e-store_DMC_신은경님_20070625_넥슨 클래식 RPG_나스_500" xfId="93" xr:uid="{00000000-0005-0000-0000-00007D000000}"/>
    <cellStyle name="_사본 - 우리팀 제안양식_20070530_수정_GS e-store_DMC_신은경님_20070625_넥슨 클래식 RPG_나스_500_20080924_썬온라인_애드클릭 곽대영님_2000_1500_1000_500" xfId="94" xr:uid="{00000000-0005-0000-0000-00007E000000}"/>
    <cellStyle name="_사본 - 우리팀 제안양식_20070530_수정_GS e-store_DMC_신은경님_20070625_넥슨 클래식 RPG_나스_500_20080924_썬온라인_애드클릭 곽대영님_2000_1500_1000_500_20090106_SKT_루블 노수현님_1000_500" xfId="95" xr:uid="{00000000-0005-0000-0000-00007F000000}"/>
    <cellStyle name="_사본 - 우리팀 제안양식_20070530_수정_GS e-store_DMC_신은경님_20070625_넥슨 클래식 RPG_나스_500_20080924_썬온라인_애드클릭 곽대영님_2000_1500_1000_500_20090106_SKT_루블 노수현님_1000_500_PDCL Package_20090107" xfId="96" xr:uid="{00000000-0005-0000-0000-000080000000}"/>
    <cellStyle name="_사본 - 우리팀 제안양식_20070530_수정_GS e-store_DMC_신은경님_20070625_넥슨 클래식 RPG_나스_500_EPL 스폰서 패키지" xfId="97" xr:uid="{00000000-0005-0000-0000-000081000000}"/>
    <cellStyle name="_사본 - 우리팀 제안양식_20070530_수정_GS e-store_DMC_신은경님_20070625_넥슨 클래식 RPG_나스_500_PDCL Package_20090107" xfId="98" xr:uid="{00000000-0005-0000-0000-000082000000}"/>
    <cellStyle name="_사본 - 우리팀 제안양식_20070530_수정_GS e-store_DMC_신은경님_20070625_넥슨 클래식 RPG_나스_500_스포츠TV  패키지_아프리카_201002" xfId="99" xr:uid="{00000000-0005-0000-0000-000083000000}"/>
    <cellStyle name="_사본 - 우리팀 제안양식_20070530_수정_GS e-store_DMC_신은경님_20080924_썬온라인_애드클릭 곽대영님_2000_1500_1000_500" xfId="100" xr:uid="{00000000-0005-0000-0000-000084000000}"/>
    <cellStyle name="_사본 - 우리팀 제안양식_20070530_수정_GS e-store_DMC_신은경님_20080924_썬온라인_애드클릭 곽대영님_2000_1500_1000_500_20090106_SKT_루블 노수현님_1000_500" xfId="101" xr:uid="{00000000-0005-0000-0000-000085000000}"/>
    <cellStyle name="_사본 - 우리팀 제안양식_20070530_수정_GS e-store_DMC_신은경님_20080924_썬온라인_애드클릭 곽대영님_2000_1500_1000_500_20090106_SKT_루블 노수현님_1000_500_PDCL Package_20090107" xfId="102" xr:uid="{00000000-0005-0000-0000-000086000000}"/>
    <cellStyle name="_사본 - 우리팀 제안양식_20070530_수정_GS e-store_DMC_신은경님_EPL 스폰서 패키지" xfId="103" xr:uid="{00000000-0005-0000-0000-000087000000}"/>
    <cellStyle name="_사본 - 우리팀 제안양식_20070530_수정_GS e-store_DMC_신은경님_PDCL Package_20090107" xfId="104" xr:uid="{00000000-0005-0000-0000-000088000000}"/>
    <cellStyle name="_사본 - 우리팀 제안양식_20070530_수정_GS e-store_DMC_신은경님_스포츠TV  패키지_아프리카_201002" xfId="105" xr:uid="{00000000-0005-0000-0000-000089000000}"/>
    <cellStyle name="_사본 - 우리팀 제안양식_20080924_썬온라인_애드클릭 곽대영님_2000_1500_1000_500" xfId="106" xr:uid="{00000000-0005-0000-0000-00008A000000}"/>
    <cellStyle name="_사본 - 우리팀 제안양식_20080924_썬온라인_애드클릭 곽대영님_2000_1500_1000_500_20090106_SKT_루블 노수현님_1000_500" xfId="107" xr:uid="{00000000-0005-0000-0000-00008B000000}"/>
    <cellStyle name="_사본 - 우리팀 제안양식_20080924_썬온라인_애드클릭 곽대영님_2000_1500_1000_500_20090106_SKT_루블 노수현님_1000_500_PDCL Package_20090107" xfId="108" xr:uid="{00000000-0005-0000-0000-00008C000000}"/>
    <cellStyle name="_사본 - 우리팀 제안양식_EPL 스폰서 패키지" xfId="109" xr:uid="{00000000-0005-0000-0000-00008D000000}"/>
    <cellStyle name="_사본 - 우리팀 제안양식_PDCL Package_20090107" xfId="110" xr:uid="{00000000-0005-0000-0000-00008E000000}"/>
    <cellStyle name="_사본 - 우리팀 제안양식_스포츠TV  패키지_아프리카_201002" xfId="111" xr:uid="{00000000-0005-0000-0000-00008F000000}"/>
    <cellStyle name="_수정_20071126_구름_나스 조수연대리님_1000 (3)" xfId="176" xr:uid="{00000000-0005-0000-0000-000090000000}"/>
    <cellStyle name="_수정_20071126_구름_나스 조수연대리님_1000 (3)_Afreeca Package_20090107" xfId="180" xr:uid="{00000000-0005-0000-0000-000091000000}"/>
    <cellStyle name="_수정_20071126_구름_나스 조수연대리님_1000 (3)_Afreeca Package_20090107_Afreeca Package_20090226" xfId="181" xr:uid="{00000000-0005-0000-0000-000092000000}"/>
    <cellStyle name="_수정_20071126_구름_나스 조수연대리님_1000 (3)_제안양식_080213" xfId="177" xr:uid="{00000000-0005-0000-0000-000093000000}"/>
    <cellStyle name="_수정_20071126_구름_나스 조수연대리님_1000 (3)_제안양식_080213_Afreeca Package_20090107" xfId="178" xr:uid="{00000000-0005-0000-0000-000094000000}"/>
    <cellStyle name="_수정_20071126_구름_나스 조수연대리님_1000 (3)_제안양식_080213_Afreeca Package_20090107_Afreeca Package_20090226" xfId="179" xr:uid="{00000000-0005-0000-0000-000095000000}"/>
    <cellStyle name="_추가 - 20070817_위메이드 창천_디오션_나스_500_1000" xfId="112" xr:uid="{00000000-0005-0000-0000-000096000000}"/>
    <cellStyle name="_추가 - 20070817_위메이드 창천_디오션_나스_500_1000_20080924_썬온라인_애드클릭 곽대영님_2000_1500_1000_500" xfId="113" xr:uid="{00000000-0005-0000-0000-000097000000}"/>
    <cellStyle name="_추가 - 20070817_위메이드 창천_디오션_나스_500_1000_20080924_썬온라인_애드클릭 곽대영님_2000_1500_1000_500_20090106_SKT_루블 노수현님_1000_500" xfId="114" xr:uid="{00000000-0005-0000-0000-000098000000}"/>
    <cellStyle name="_추가 - 20070817_위메이드 창천_디오션_나스_500_1000_20080924_썬온라인_애드클릭 곽대영님_2000_1500_1000_500_20090106_SKT_루블 노수현님_1000_500_PDCL Package_20090107" xfId="115" xr:uid="{00000000-0005-0000-0000-000099000000}"/>
    <cellStyle name="_추가 - 20070817_위메이드 창천_디오션_나스_500_1000_Afreeca Package_20090107" xfId="185" xr:uid="{00000000-0005-0000-0000-00009A000000}"/>
    <cellStyle name="_추가 - 20070817_위메이드 창천_디오션_나스_500_1000_Afreeca Package_20090107_Afreeca Package_20090226" xfId="186" xr:uid="{00000000-0005-0000-0000-00009B000000}"/>
    <cellStyle name="_추가 - 20070817_위메이드 창천_디오션_나스_500_1000_EPL 스폰서 패키지" xfId="116" xr:uid="{00000000-0005-0000-0000-00009C000000}"/>
    <cellStyle name="_추가 - 20070817_위메이드 창천_디오션_나스_500_1000_PDCL Package_20090107" xfId="117" xr:uid="{00000000-0005-0000-0000-00009D000000}"/>
    <cellStyle name="_추가 - 20070817_위메이드 창천_디오션_나스_500_1000_스포츠TV  패키지_아프리카_201002" xfId="118" xr:uid="{00000000-0005-0000-0000-00009E000000}"/>
    <cellStyle name="_추가 - 20070817_위메이드 창천_디오션_나스_500_1000_제안양식_080213" xfId="182" xr:uid="{00000000-0005-0000-0000-00009F000000}"/>
    <cellStyle name="_추가 - 20070817_위메이드 창천_디오션_나스_500_1000_제안양식_080213_Afreeca Package_20090107" xfId="183" xr:uid="{00000000-0005-0000-0000-0000A0000000}"/>
    <cellStyle name="_추가 - 20070817_위메이드 창천_디오션_나스_500_1000_제안양식_080213_Afreeca Package_20090107_Afreeca Package_20090226" xfId="184" xr:uid="{00000000-0005-0000-0000-0000A1000000}"/>
    <cellStyle name="백분율" xfId="3" builtinId="5"/>
    <cellStyle name="백분율 2" xfId="17" xr:uid="{00000000-0005-0000-0000-0000A3000000}"/>
    <cellStyle name="백분율 2 2" xfId="119" xr:uid="{00000000-0005-0000-0000-0000A4000000}"/>
    <cellStyle name="백분율 3" xfId="120" xr:uid="{00000000-0005-0000-0000-0000A5000000}"/>
    <cellStyle name="쉼표 [0]" xfId="1" builtinId="6"/>
    <cellStyle name="쉼표 [0] 2" xfId="15" xr:uid="{00000000-0005-0000-0000-0000A7000000}"/>
    <cellStyle name="쉼표 [0] 2 2" xfId="121" xr:uid="{00000000-0005-0000-0000-0000A8000000}"/>
    <cellStyle name="쉼표 [0] 3" xfId="18" xr:uid="{00000000-0005-0000-0000-0000A9000000}"/>
    <cellStyle name="쉼표 [0] 4" xfId="122" xr:uid="{00000000-0005-0000-0000-0000AA000000}"/>
    <cellStyle name="스타일 1" xfId="189" xr:uid="{00000000-0005-0000-0000-0000AB000000}"/>
    <cellStyle name="통화 [0]" xfId="2" builtinId="7"/>
    <cellStyle name="통화 [0] 2" xfId="16" xr:uid="{00000000-0005-0000-0000-0000AD000000}"/>
    <cellStyle name="통화 [0] 3" xfId="13" xr:uid="{00000000-0005-0000-0000-0000AE000000}"/>
    <cellStyle name="통화 [0] 3 2" xfId="126" xr:uid="{00000000-0005-0000-0000-0000AF000000}"/>
    <cellStyle name="통화 [0] 3 2 2" xfId="193" xr:uid="{00000000-0005-0000-0000-0000B0000000}"/>
    <cellStyle name="통화 [0] 3 3" xfId="191" xr:uid="{00000000-0005-0000-0000-0000B1000000}"/>
    <cellStyle name="통화 [0] 4" xfId="123" xr:uid="{00000000-0005-0000-0000-0000B2000000}"/>
    <cellStyle name="표준" xfId="0" builtinId="0"/>
    <cellStyle name="표준 2" xfId="14" xr:uid="{00000000-0005-0000-0000-0000B4000000}"/>
    <cellStyle name="표준 3" xfId="12" xr:uid="{00000000-0005-0000-0000-0000B5000000}"/>
    <cellStyle name="표준 3 2" xfId="125" xr:uid="{00000000-0005-0000-0000-0000B6000000}"/>
    <cellStyle name="표준 3 2 2" xfId="192" xr:uid="{00000000-0005-0000-0000-0000B7000000}"/>
    <cellStyle name="표준 3 3" xfId="190" xr:uid="{00000000-0005-0000-0000-0000B8000000}"/>
    <cellStyle name="표준 3 4" xfId="196" xr:uid="{00000000-0005-0000-0000-0000B9000000}"/>
    <cellStyle name="표준 4" xfId="124" xr:uid="{00000000-0005-0000-0000-0000BA000000}"/>
    <cellStyle name="표준 5" xfId="194" xr:uid="{00000000-0005-0000-0000-0000BB000000}"/>
    <cellStyle name="표준_0801~PD_CL_Media Mix" xfId="5" xr:uid="{00000000-0005-0000-0000-0000BC000000}"/>
    <cellStyle name="표준_20070801_천재교육_디노_DMC서주형님_400_500_600" xfId="4" xr:uid="{00000000-0005-0000-0000-0000BD000000}"/>
    <cellStyle name="표준_20090106_SKT_루블 노수현님_1000_500" xfId="10" xr:uid="{00000000-0005-0000-0000-0000BE000000}"/>
    <cellStyle name="표준_Sheet1_우리팀 제안양식" xfId="7" xr:uid="{00000000-0005-0000-0000-0000BF000000}"/>
    <cellStyle name="표준_Sheet1_우리팀 제안양식_Afreeca Package_20090107" xfId="8" xr:uid="{00000000-0005-0000-0000-0000C0000000}"/>
    <cellStyle name="표준_Sheet1_우리팀 제안양식_Afreeca Package_20090107_Afreeca Package_20090226" xfId="11" xr:uid="{00000000-0005-0000-0000-0000C1000000}"/>
    <cellStyle name="표준_우리팀 제안양식" xfId="9" xr:uid="{00000000-0005-0000-0000-0000C2000000}"/>
    <cellStyle name="하이퍼링크" xfId="6" builtinId="8"/>
    <cellStyle name="하이퍼링크 2" xfId="195" xr:uid="{00000000-0005-0000-0000-0000C4000000}"/>
    <cellStyle name="하이퍼링크 3" xfId="197" xr:uid="{00000000-0005-0000-0000-0000C5000000}"/>
  </cellStyles>
  <dxfs count="0"/>
  <tableStyles count="0" defaultTableStyle="TableStyleMedium9" defaultPivotStyle="PivotStyleLight16"/>
  <colors>
    <mruColors>
      <color rgb="FFFFFFCC"/>
      <color rgb="FF1E7824"/>
      <color rgb="FF5C98FA"/>
      <color rgb="FF0761F3"/>
      <color rgb="FF0545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676275</xdr:colOff>
      <xdr:row>1</xdr:row>
      <xdr:rowOff>146306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61925"/>
          <a:ext cx="933450" cy="146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11480</xdr:colOff>
      <xdr:row>1</xdr:row>
      <xdr:rowOff>68140</xdr:rowOff>
    </xdr:from>
    <xdr:to>
      <xdr:col>2</xdr:col>
      <xdr:colOff>181060</xdr:colOff>
      <xdr:row>3</xdr:row>
      <xdr:rowOff>50312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BE8EA3DA-688E-4B23-80F0-BBC430A75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11" y="243986"/>
          <a:ext cx="1162866" cy="3306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2695085</xdr:colOff>
      <xdr:row>6</xdr:row>
      <xdr:rowOff>0</xdr:rowOff>
    </xdr:from>
    <xdr:to>
      <xdr:col>5</xdr:col>
      <xdr:colOff>1076492</xdr:colOff>
      <xdr:row>9</xdr:row>
      <xdr:rowOff>155199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4411364-50BB-4120-B634-A3BAA519F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820" y="1288676"/>
          <a:ext cx="2961438" cy="7266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70411</xdr:colOff>
      <xdr:row>83</xdr:row>
      <xdr:rowOff>427504</xdr:rowOff>
    </xdr:from>
    <xdr:to>
      <xdr:col>10</xdr:col>
      <xdr:colOff>2136583</xdr:colOff>
      <xdr:row>85</xdr:row>
      <xdr:rowOff>390524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EE87CCEE-CD60-4F6D-822A-93E5CF6E2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6676" y="34235651"/>
          <a:ext cx="2066172" cy="8307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965001</xdr:colOff>
      <xdr:row>37</xdr:row>
      <xdr:rowOff>47625</xdr:rowOff>
    </xdr:to>
    <xdr:sp macro="" textlink="">
      <xdr:nvSpPr>
        <xdr:cNvPr id="6" name="액자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0" y="0"/>
          <a:ext cx="6860976" cy="9144000"/>
        </a:xfrm>
        <a:prstGeom prst="frame">
          <a:avLst>
            <a:gd name="adj1" fmla="val 1394"/>
          </a:avLst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ko-KR" altLang="en-US">
            <a:solidFill>
              <a:schemeClr val="tx1"/>
            </a:solidFill>
            <a:latin typeface="나눔고딕" panose="020D0604000000000000" pitchFamily="50" charset="-127"/>
            <a:ea typeface="나눔고딕" panose="020D0604000000000000" pitchFamily="50" charset="-127"/>
          </a:endParaRPr>
        </a:p>
      </xdr:txBody>
    </xdr:sp>
    <xdr:clientData/>
  </xdr:twoCellAnchor>
  <xdr:twoCellAnchor editAs="oneCell">
    <xdr:from>
      <xdr:col>5</xdr:col>
      <xdr:colOff>693420</xdr:colOff>
      <xdr:row>0</xdr:row>
      <xdr:rowOff>192405</xdr:rowOff>
    </xdr:from>
    <xdr:to>
      <xdr:col>5</xdr:col>
      <xdr:colOff>1512640</xdr:colOff>
      <xdr:row>2</xdr:row>
      <xdr:rowOff>3609</xdr:rowOff>
    </xdr:to>
    <xdr:pic>
      <xdr:nvPicPr>
        <xdr:cNvPr id="8" name="Picture 2" descr="\\snsfile\SNS플랫폼사업본부\2017년\광고사업실(신설)\1)광고영업팀\1) 광고영업파트\로고\AfreecaTV_2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192405"/>
          <a:ext cx="819220" cy="241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10909</xdr:colOff>
      <xdr:row>7</xdr:row>
      <xdr:rowOff>180975</xdr:rowOff>
    </xdr:from>
    <xdr:to>
      <xdr:col>6</xdr:col>
      <xdr:colOff>0</xdr:colOff>
      <xdr:row>8</xdr:row>
      <xdr:rowOff>266442</xdr:rowOff>
    </xdr:to>
    <xdr:sp macro="" textlink="">
      <xdr:nvSpPr>
        <xdr:cNvPr id="11" name="TextBox 8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591934" y="1647825"/>
          <a:ext cx="7091363" cy="29501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1000">
              <a:latin typeface="나눔고딕" panose="020D0604000000000000" pitchFamily="50" charset="-127"/>
              <a:ea typeface="나눔고딕" panose="020D0604000000000000" pitchFamily="50" charset="-127"/>
            </a:rPr>
            <a:t>2017</a:t>
          </a:r>
          <a:r>
            <a:rPr lang="ko-KR" altLang="en-US" sz="1000">
              <a:latin typeface="나눔고딕" panose="020D0604000000000000" pitchFamily="50" charset="-127"/>
              <a:ea typeface="나눔고딕" panose="020D0604000000000000" pitchFamily="50" charset="-127"/>
            </a:rPr>
            <a:t>년 지면 별 집행</a:t>
          </a:r>
          <a:r>
            <a:rPr lang="en-US" altLang="ko-KR" sz="1000">
              <a:latin typeface="나눔고딕" panose="020D0604000000000000" pitchFamily="50" charset="-127"/>
              <a:ea typeface="나눔고딕" panose="020D0604000000000000" pitchFamily="50" charset="-127"/>
            </a:rPr>
            <a:t> </a:t>
          </a:r>
          <a:r>
            <a:rPr lang="ko-KR" altLang="en-US" sz="1000">
              <a:latin typeface="나눔고딕" panose="020D0604000000000000" pitchFamily="50" charset="-127"/>
              <a:ea typeface="나눔고딕" panose="020D0604000000000000" pitchFamily="50" charset="-127"/>
            </a:rPr>
            <a:t>성과를 반영하여</a:t>
          </a:r>
          <a:r>
            <a:rPr lang="en-US" altLang="ko-KR" sz="1000">
              <a:latin typeface="나눔고딕" panose="020D0604000000000000" pitchFamily="50" charset="-127"/>
              <a:ea typeface="나눔고딕" panose="020D0604000000000000" pitchFamily="50" charset="-127"/>
            </a:rPr>
            <a:t> </a:t>
          </a:r>
          <a:r>
            <a:rPr lang="ko-KR" altLang="en-US" sz="1000">
              <a:latin typeface="나눔고딕" panose="020D0604000000000000" pitchFamily="50" charset="-127"/>
              <a:ea typeface="나눔고딕" panose="020D0604000000000000" pitchFamily="50" charset="-127"/>
            </a:rPr>
            <a:t>하기와 같이 </a:t>
          </a:r>
          <a:r>
            <a:rPr lang="en-US" altLang="ko-KR" sz="1000">
              <a:latin typeface="나눔고딕" panose="020D0604000000000000" pitchFamily="50" charset="-127"/>
              <a:ea typeface="나눔고딕" panose="020D0604000000000000" pitchFamily="50" charset="-127"/>
            </a:rPr>
            <a:t>CPM </a:t>
          </a:r>
          <a:r>
            <a:rPr lang="ko-KR" altLang="en-US" sz="1000">
              <a:latin typeface="나눔고딕" panose="020D0604000000000000" pitchFamily="50" charset="-127"/>
              <a:ea typeface="나눔고딕" panose="020D0604000000000000" pitchFamily="50" charset="-127"/>
            </a:rPr>
            <a:t>단가 정책 변경을 시행합니다</a:t>
          </a:r>
          <a:r>
            <a:rPr lang="en-US" altLang="ko-KR" sz="1000">
              <a:latin typeface="나눔고딕" panose="020D0604000000000000" pitchFamily="50" charset="-127"/>
              <a:ea typeface="나눔고딕" panose="020D0604000000000000" pitchFamily="50" charset="-127"/>
            </a:rPr>
            <a:t>.</a:t>
          </a:r>
          <a:endParaRPr lang="ko-KR" altLang="en-US" sz="1000">
            <a:latin typeface="나눔고딕" panose="020D0604000000000000" pitchFamily="50" charset="-127"/>
            <a:ea typeface="나눔고딕" panose="020D0604000000000000" pitchFamily="50" charset="-127"/>
          </a:endParaRPr>
        </a:p>
      </xdr:txBody>
    </xdr:sp>
    <xdr:clientData/>
  </xdr:twoCellAnchor>
  <xdr:twoCellAnchor>
    <xdr:from>
      <xdr:col>1</xdr:col>
      <xdr:colOff>0</xdr:colOff>
      <xdr:row>20</xdr:row>
      <xdr:rowOff>133350</xdr:rowOff>
    </xdr:from>
    <xdr:to>
      <xdr:col>4</xdr:col>
      <xdr:colOff>895350</xdr:colOff>
      <xdr:row>22</xdr:row>
      <xdr:rowOff>80119</xdr:rowOff>
    </xdr:to>
    <xdr:sp macro="" textlink="">
      <xdr:nvSpPr>
        <xdr:cNvPr id="12" name="TextBox 16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581025" y="4705350"/>
          <a:ext cx="4381500" cy="36586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lnSpc>
              <a:spcPct val="150000"/>
            </a:lnSpc>
            <a:buFont typeface="Wingdings" panose="05000000000000000000" pitchFamily="2" charset="2"/>
            <a:buChar char="Ø"/>
          </a:pPr>
          <a:r>
            <a:rPr lang="en-US" altLang="ko-KR" sz="900">
              <a:latin typeface="나눔고딕" panose="020D0604000000000000" pitchFamily="50" charset="-127"/>
              <a:ea typeface="나눔고딕" panose="020D0604000000000000" pitchFamily="50" charset="-127"/>
            </a:rPr>
            <a:t>PC, </a:t>
          </a:r>
          <a:r>
            <a:rPr lang="ko-KR" altLang="en-US" sz="900">
              <a:latin typeface="나눔고딕" panose="020D0604000000000000" pitchFamily="50" charset="-127"/>
              <a:ea typeface="나눔고딕" panose="020D0604000000000000" pitchFamily="50" charset="-127"/>
            </a:rPr>
            <a:t>모바일 프리롤 지면 라이브와 </a:t>
          </a:r>
          <a:r>
            <a:rPr lang="en-US" altLang="ko-KR" sz="900">
              <a:latin typeface="나눔고딕" panose="020D0604000000000000" pitchFamily="50" charset="-127"/>
              <a:ea typeface="나눔고딕" panose="020D0604000000000000" pitchFamily="50" charset="-127"/>
            </a:rPr>
            <a:t>VOD</a:t>
          </a:r>
          <a:r>
            <a:rPr lang="ko-KR" altLang="en-US" sz="900">
              <a:latin typeface="나눔고딕" panose="020D0604000000000000" pitchFamily="50" charset="-127"/>
              <a:ea typeface="나눔고딕" panose="020D0604000000000000" pitchFamily="50" charset="-127"/>
            </a:rPr>
            <a:t>구분 없이 판매됩니다</a:t>
          </a:r>
          <a:r>
            <a:rPr lang="en-US" altLang="ko-KR" sz="900">
              <a:latin typeface="나눔고딕" panose="020D0604000000000000" pitchFamily="50" charset="-127"/>
              <a:ea typeface="나눔고딕" panose="020D0604000000000000" pitchFamily="50" charset="-127"/>
            </a:rPr>
            <a:t>.</a:t>
          </a:r>
          <a:endParaRPr lang="ko-KR" altLang="en-US" sz="900">
            <a:latin typeface="나눔고딕" panose="020D0604000000000000" pitchFamily="50" charset="-127"/>
            <a:ea typeface="나눔고딕" panose="020D0604000000000000" pitchFamily="50" charset="-127"/>
          </a:endParaRPr>
        </a:p>
      </xdr:txBody>
    </xdr:sp>
    <xdr:clientData/>
  </xdr:twoCellAnchor>
  <xdr:twoCellAnchor>
    <xdr:from>
      <xdr:col>1</xdr:col>
      <xdr:colOff>28575</xdr:colOff>
      <xdr:row>26</xdr:row>
      <xdr:rowOff>85725</xdr:rowOff>
    </xdr:from>
    <xdr:to>
      <xdr:col>5</xdr:col>
      <xdr:colOff>723900</xdr:colOff>
      <xdr:row>27</xdr:row>
      <xdr:rowOff>171192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609600" y="5915025"/>
          <a:ext cx="6305550" cy="29501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o-KR" altLang="en-US" sz="1000">
              <a:latin typeface="나눔고딕" panose="020D0604000000000000" pitchFamily="50" charset="-127"/>
              <a:ea typeface="나눔고딕" panose="020D0604000000000000" pitchFamily="50" charset="-127"/>
            </a:rPr>
            <a:t>아프리카</a:t>
          </a:r>
          <a:r>
            <a:rPr lang="en-US" altLang="ko-KR" sz="1000">
              <a:latin typeface="나눔고딕" panose="020D0604000000000000" pitchFamily="50" charset="-127"/>
              <a:ea typeface="나눔고딕" panose="020D0604000000000000" pitchFamily="50" charset="-127"/>
            </a:rPr>
            <a:t>TV </a:t>
          </a:r>
          <a:r>
            <a:rPr lang="ko-KR" altLang="en-US" sz="1000">
              <a:latin typeface="나눔고딕" panose="020D0604000000000000" pitchFamily="50" charset="-127"/>
              <a:ea typeface="나눔고딕" panose="020D0604000000000000" pitchFamily="50" charset="-127"/>
            </a:rPr>
            <a:t>모든 광고상품 확정 후 취소 시 아래와 같이 위약금을 청구합니다</a:t>
          </a:r>
          <a:r>
            <a:rPr lang="en-US" altLang="ko-KR" sz="1000">
              <a:latin typeface="나눔고딕" panose="020D0604000000000000" pitchFamily="50" charset="-127"/>
              <a:ea typeface="나눔고딕" panose="020D0604000000000000" pitchFamily="50" charset="-127"/>
            </a:rPr>
            <a:t>.</a:t>
          </a:r>
          <a:endParaRPr lang="ko-KR" altLang="en-US" sz="1000">
            <a:latin typeface="나눔고딕" panose="020D0604000000000000" pitchFamily="50" charset="-127"/>
            <a:ea typeface="나눔고딕" panose="020D0604000000000000" pitchFamily="50" charset="-127"/>
          </a:endParaRPr>
        </a:p>
      </xdr:txBody>
    </xdr:sp>
    <xdr:clientData/>
  </xdr:twoCellAnchor>
  <xdr:twoCellAnchor>
    <xdr:from>
      <xdr:col>1</xdr:col>
      <xdr:colOff>1904</xdr:colOff>
      <xdr:row>32</xdr:row>
      <xdr:rowOff>154305</xdr:rowOff>
    </xdr:from>
    <xdr:to>
      <xdr:col>4</xdr:col>
      <xdr:colOff>657224</xdr:colOff>
      <xdr:row>35</xdr:row>
      <xdr:rowOff>125730</xdr:rowOff>
    </xdr:to>
    <xdr:sp macro="" textlink="">
      <xdr:nvSpPr>
        <xdr:cNvPr id="15" name="TextBox 18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581024" y="7560945"/>
          <a:ext cx="5364480" cy="63436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ko-KR"/>
          </a:defPPr>
          <a:lvl1pPr marL="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1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lnSpc>
              <a:spcPct val="150000"/>
            </a:lnSpc>
            <a:buFont typeface="Wingdings" panose="05000000000000000000" pitchFamily="2" charset="2"/>
            <a:buChar char="Ø"/>
          </a:pPr>
          <a:r>
            <a:rPr lang="ko-KR" altLang="en-US" sz="900">
              <a:latin typeface="나눔고딕" panose="020D0604000000000000" pitchFamily="50" charset="-127"/>
              <a:ea typeface="나눔고딕" panose="020D0604000000000000" pitchFamily="50" charset="-127"/>
            </a:rPr>
            <a:t>아프리카</a:t>
          </a:r>
          <a:r>
            <a:rPr lang="en-US" altLang="ko-KR" sz="900">
              <a:latin typeface="나눔고딕" panose="020D0604000000000000" pitchFamily="50" charset="-127"/>
              <a:ea typeface="나눔고딕" panose="020D0604000000000000" pitchFamily="50" charset="-127"/>
            </a:rPr>
            <a:t>TV</a:t>
          </a:r>
          <a:r>
            <a:rPr lang="ko-KR" altLang="en-US" sz="900">
              <a:latin typeface="나눔고딕" panose="020D0604000000000000" pitchFamily="50" charset="-127"/>
              <a:ea typeface="나눔고딕" panose="020D0604000000000000" pitchFamily="50" charset="-127"/>
            </a:rPr>
            <a:t>의 과실로 취소 될 경우 위약금 가이드에 적용되지 않습니다</a:t>
          </a:r>
          <a:r>
            <a:rPr lang="en-US" altLang="ko-KR" sz="900">
              <a:latin typeface="나눔고딕" panose="020D0604000000000000" pitchFamily="50" charset="-127"/>
              <a:ea typeface="나눔고딕" panose="020D0604000000000000" pitchFamily="50" charset="-127"/>
            </a:rPr>
            <a:t>.</a:t>
          </a:r>
        </a:p>
        <a:p>
          <a:pPr marL="171450" indent="-171450">
            <a:lnSpc>
              <a:spcPct val="150000"/>
            </a:lnSpc>
            <a:buFont typeface="Wingdings" panose="05000000000000000000" pitchFamily="2" charset="2"/>
            <a:buChar char="Ø"/>
          </a:pPr>
          <a:r>
            <a:rPr lang="ko-KR" altLang="en-US" sz="900">
              <a:latin typeface="나눔고딕" panose="020D0604000000000000" pitchFamily="50" charset="-127"/>
              <a:ea typeface="나눔고딕" panose="020D0604000000000000" pitchFamily="50" charset="-127"/>
            </a:rPr>
            <a:t>위약금 납부는 취소 발생 월의 익월 말까지 납부 되어야 합니다</a:t>
          </a:r>
          <a:r>
            <a:rPr lang="en-US" altLang="ko-KR" sz="900">
              <a:latin typeface="나눔고딕" panose="020D0604000000000000" pitchFamily="50" charset="-127"/>
              <a:ea typeface="나눔고딕" panose="020D0604000000000000" pitchFamily="50" charset="-127"/>
            </a:rPr>
            <a:t>.</a:t>
          </a:r>
          <a:endParaRPr lang="ko-KR" altLang="en-US" sz="900">
            <a:latin typeface="나눔고딕" panose="020D0604000000000000" pitchFamily="50" charset="-127"/>
            <a:ea typeface="나눔고딕" panose="020D0604000000000000" pitchFamily="50" charset="-127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0.64.46.134\7team_share\Documents%20and%20Settings\nhn\&#48148;&#53461;%20&#54868;&#47732;\fun!\&#51228;&#50504;&#49436;\NHN.Media%20Proposal.nhn.ver1.5.07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단가표"/>
      <sheetName val="가이드모음"/>
      <sheetName val="게재지면캡쳐"/>
      <sheetName val="사용방법"/>
      <sheetName val="mediamix샘플_확정"/>
      <sheetName val="코오롱세계일주"/>
      <sheetName val="2011년 Movie DB"/>
    </sheetNames>
    <sheetDataSet>
      <sheetData sheetId="0" refreshError="1">
        <row r="2">
          <cell r="A2" t="str">
            <v>네이버&gt;Home&gt;&gt;검색창광고</v>
          </cell>
          <cell r="B2">
            <v>93</v>
          </cell>
          <cell r="C2" t="str">
            <v>10자</v>
          </cell>
          <cell r="D2" t="str">
            <v>-</v>
          </cell>
          <cell r="E2">
            <v>10000000</v>
          </cell>
          <cell r="F2">
            <v>0</v>
          </cell>
        </row>
        <row r="3">
          <cell r="A3" t="str">
            <v>네이버&gt;Home&gt;&gt;마이크로사이트(82x100) - POP icon</v>
          </cell>
          <cell r="B3">
            <v>62</v>
          </cell>
          <cell r="C3" t="str">
            <v>82*100</v>
          </cell>
          <cell r="D3" t="str">
            <v>50K</v>
          </cell>
          <cell r="E3">
            <v>40000000</v>
          </cell>
          <cell r="F3">
            <v>0.04</v>
          </cell>
        </row>
        <row r="4">
          <cell r="A4" t="str">
            <v>네이버&gt;Home&gt;&gt;마이크로사이트(82x100)</v>
          </cell>
          <cell r="B4">
            <v>62</v>
          </cell>
          <cell r="C4" t="str">
            <v>82*100</v>
          </cell>
          <cell r="D4" t="str">
            <v>200K+1.5M</v>
          </cell>
          <cell r="E4">
            <v>50000000</v>
          </cell>
          <cell r="F4">
            <v>0.04</v>
          </cell>
        </row>
        <row r="5">
          <cell r="A5" t="str">
            <v>네이버&gt;Home&gt;&gt;브랜딩보드_고정(191x150)</v>
          </cell>
          <cell r="B5">
            <v>217</v>
          </cell>
          <cell r="C5" t="str">
            <v>191*150</v>
          </cell>
          <cell r="D5" t="str">
            <v>80K</v>
          </cell>
          <cell r="E5">
            <v>70000000</v>
          </cell>
          <cell r="F5">
            <v>0.1</v>
          </cell>
        </row>
        <row r="6">
          <cell r="A6" t="str">
            <v>네이버&gt;Home&gt;&gt;브랜딩보드_고정(191x150) - 애니메이션형</v>
          </cell>
          <cell r="B6">
            <v>217</v>
          </cell>
          <cell r="C6" t="str">
            <v>191*150</v>
          </cell>
          <cell r="D6" t="str">
            <v>100K</v>
          </cell>
          <cell r="E6">
            <v>80000000</v>
          </cell>
          <cell r="F6">
            <v>0.1</v>
          </cell>
        </row>
        <row r="7">
          <cell r="A7" t="str">
            <v>네이버&gt;Home&gt;&gt;브랜딩보드_고정(191x150) - 세로 확장형</v>
          </cell>
          <cell r="B7">
            <v>217</v>
          </cell>
          <cell r="C7" t="str">
            <v>191*150</v>
          </cell>
          <cell r="D7" t="str">
            <v>150K</v>
          </cell>
          <cell r="E7">
            <v>100000000</v>
          </cell>
          <cell r="F7">
            <v>0.1</v>
          </cell>
        </row>
        <row r="8">
          <cell r="A8" t="str">
            <v>네이버&gt;Home&gt;&gt;브랜딩보드_고정(191x150) - POP 동영상</v>
          </cell>
          <cell r="B8">
            <v>217</v>
          </cell>
          <cell r="C8" t="str">
            <v>191*150</v>
          </cell>
          <cell r="D8" t="str">
            <v>120K+1.5M</v>
          </cell>
          <cell r="E8">
            <v>100000000</v>
          </cell>
          <cell r="F8">
            <v>0.1</v>
          </cell>
        </row>
        <row r="9">
          <cell r="A9" t="str">
            <v>네이버&gt;Home&gt;&gt;브랜딩보드_고정(191x150) - 슈퍼 확장형</v>
          </cell>
          <cell r="B9">
            <v>217</v>
          </cell>
          <cell r="C9" t="str">
            <v>191*150</v>
          </cell>
          <cell r="D9" t="str">
            <v>200K</v>
          </cell>
          <cell r="E9">
            <v>120000000</v>
          </cell>
          <cell r="F9">
            <v>0.1</v>
          </cell>
        </row>
        <row r="10">
          <cell r="A10" t="str">
            <v>네이버&gt;Home&gt;&gt;브랜딩보드_프로모션(191x150)</v>
          </cell>
          <cell r="B10">
            <v>2907890800</v>
          </cell>
          <cell r="C10" t="str">
            <v>191*150</v>
          </cell>
          <cell r="D10" t="str">
            <v>100K</v>
          </cell>
          <cell r="E10">
            <v>2.5</v>
          </cell>
          <cell r="F10">
            <v>0.06</v>
          </cell>
        </row>
        <row r="11">
          <cell r="A11" t="str">
            <v>네이버&gt;Home&gt;&gt;상단 배너(390x100)</v>
          </cell>
          <cell r="B11">
            <v>2907890800</v>
          </cell>
          <cell r="C11" t="str">
            <v>390*100</v>
          </cell>
          <cell r="D11" t="str">
            <v>130K</v>
          </cell>
          <cell r="E11">
            <v>3</v>
          </cell>
          <cell r="F11">
            <v>0.14000000000000001</v>
          </cell>
        </row>
        <row r="12">
          <cell r="A12" t="str">
            <v>네이버&gt;Home&gt;&gt;이벤트_텍스트_1</v>
          </cell>
          <cell r="B12">
            <v>2919813494</v>
          </cell>
          <cell r="C12" t="str">
            <v>12자</v>
          </cell>
          <cell r="D12" t="str">
            <v>-</v>
          </cell>
          <cell r="E12">
            <v>0.5</v>
          </cell>
          <cell r="F12">
            <v>0.02</v>
          </cell>
        </row>
        <row r="13">
          <cell r="A13" t="str">
            <v>네이버&gt;Home&gt;&gt;이벤트_텍스트_2</v>
          </cell>
          <cell r="B13">
            <v>2919854685</v>
          </cell>
          <cell r="C13" t="str">
            <v>12자</v>
          </cell>
          <cell r="D13" t="str">
            <v>-</v>
          </cell>
          <cell r="E13">
            <v>0.4</v>
          </cell>
          <cell r="F13">
            <v>0.01</v>
          </cell>
        </row>
        <row r="14">
          <cell r="A14" t="str">
            <v>네이버&gt;Home&gt;&gt;이벤트_텍스트_3</v>
          </cell>
          <cell r="B14">
            <v>2919853939</v>
          </cell>
          <cell r="C14" t="str">
            <v>12자</v>
          </cell>
          <cell r="D14" t="str">
            <v>-</v>
          </cell>
          <cell r="E14">
            <v>0.4</v>
          </cell>
          <cell r="F14">
            <v>0.01</v>
          </cell>
        </row>
        <row r="15">
          <cell r="A15" t="str">
            <v>네이버&gt;Home&gt;&gt;프리미엄_텍스트(170x13)</v>
          </cell>
          <cell r="B15">
            <v>35.429000000000002</v>
          </cell>
          <cell r="C15" t="str">
            <v>170*13</v>
          </cell>
          <cell r="D15" t="str">
            <v>10K</v>
          </cell>
          <cell r="E15">
            <v>20000000</v>
          </cell>
          <cell r="F15">
            <v>0.01</v>
          </cell>
        </row>
        <row r="16">
          <cell r="A16" t="str">
            <v>네이버&gt;검색&gt;&gt;랜덤아이콘(130x110)</v>
          </cell>
          <cell r="B16">
            <v>265714290.14300001</v>
          </cell>
          <cell r="C16" t="str">
            <v>130*110</v>
          </cell>
          <cell r="D16" t="str">
            <v>50K</v>
          </cell>
          <cell r="E16">
            <v>60000000</v>
          </cell>
          <cell r="F16">
            <v>0.04</v>
          </cell>
        </row>
        <row r="17">
          <cell r="A17" t="str">
            <v>네이버&gt;검색&gt;인기검색어/지식검색&gt;&gt;우측 배너(148x600)</v>
          </cell>
          <cell r="B17">
            <v>2049970</v>
          </cell>
          <cell r="C17" t="str">
            <v>148*600</v>
          </cell>
          <cell r="D17" t="str">
            <v>130K</v>
          </cell>
          <cell r="E17">
            <v>2</v>
          </cell>
          <cell r="F17">
            <v>0.3</v>
          </cell>
        </row>
        <row r="18">
          <cell r="A18" t="str">
            <v>네이버&gt;검색&gt;인물&gt;&gt;우측 배너(240x240)</v>
          </cell>
          <cell r="B18">
            <v>11062877</v>
          </cell>
          <cell r="C18" t="str">
            <v>240*240</v>
          </cell>
          <cell r="D18" t="str">
            <v>130K</v>
          </cell>
          <cell r="E18">
            <v>2</v>
          </cell>
          <cell r="F18">
            <v>0.1</v>
          </cell>
        </row>
        <row r="19">
          <cell r="A19" t="str">
            <v>네이버&gt;검색&gt;지식시장&gt;&gt;우측배너(240x240)</v>
          </cell>
          <cell r="B19">
            <v>6326577</v>
          </cell>
          <cell r="C19" t="str">
            <v>240*240</v>
          </cell>
          <cell r="D19" t="str">
            <v>130K</v>
          </cell>
          <cell r="E19">
            <v>2</v>
          </cell>
          <cell r="F19">
            <v>0.1</v>
          </cell>
        </row>
        <row r="20">
          <cell r="A20" t="str">
            <v>네이버&gt;검색&gt;지식인&gt;&gt;우측 배너(240x240)</v>
          </cell>
          <cell r="B20">
            <v>853994039</v>
          </cell>
          <cell r="C20" t="str">
            <v>240*240</v>
          </cell>
          <cell r="D20" t="str">
            <v>130K</v>
          </cell>
          <cell r="E20">
            <v>2</v>
          </cell>
          <cell r="F20">
            <v>0.06</v>
          </cell>
        </row>
        <row r="21">
          <cell r="A21" t="str">
            <v>네이버&gt;검색&gt;책&gt;잡지&gt;&gt;상단 배너(290x70)</v>
          </cell>
          <cell r="B21">
            <v>15914505</v>
          </cell>
          <cell r="C21" t="str">
            <v>290*70</v>
          </cell>
          <cell r="D21" t="str">
            <v>130K</v>
          </cell>
          <cell r="E21">
            <v>3</v>
          </cell>
          <cell r="F21">
            <v>0</v>
          </cell>
        </row>
        <row r="22">
          <cell r="A22" t="str">
            <v>네이버&gt;검색&gt;책&gt;잡지&gt;&gt;텍스트</v>
          </cell>
          <cell r="B22">
            <v>21169</v>
          </cell>
          <cell r="C22" t="str">
            <v>0*0</v>
          </cell>
          <cell r="D22" t="str">
            <v>-</v>
          </cell>
          <cell r="E22">
            <v>0.5</v>
          </cell>
          <cell r="F22">
            <v>0.03</v>
          </cell>
        </row>
        <row r="23">
          <cell r="A23" t="str">
            <v>네이버&gt;검색&gt;특허&gt;&gt;우측 배너(240x240)</v>
          </cell>
          <cell r="B23">
            <v>4259020</v>
          </cell>
          <cell r="C23" t="str">
            <v>240*240</v>
          </cell>
          <cell r="D23" t="str">
            <v>130K</v>
          </cell>
          <cell r="E23">
            <v>1.5</v>
          </cell>
          <cell r="F23">
            <v>0.04</v>
          </cell>
        </row>
        <row r="24">
          <cell r="A24" t="str">
            <v>네이버&gt;금융&gt;&gt;금융서브_우측 배너(148x600)</v>
          </cell>
          <cell r="B24">
            <v>1229362</v>
          </cell>
          <cell r="C24" t="str">
            <v>148*600</v>
          </cell>
          <cell r="D24" t="str">
            <v>130K</v>
          </cell>
          <cell r="E24">
            <v>1.5</v>
          </cell>
          <cell r="F24">
            <v>0.12</v>
          </cell>
        </row>
        <row r="25">
          <cell r="A25" t="str">
            <v>네이버&gt;금융&gt;&gt;금융탑_우측 배너(240x240)</v>
          </cell>
          <cell r="B25">
            <v>33125492</v>
          </cell>
          <cell r="C25" t="str">
            <v>240*240</v>
          </cell>
          <cell r="D25" t="str">
            <v>130K</v>
          </cell>
          <cell r="E25">
            <v>3</v>
          </cell>
          <cell r="F25">
            <v>0.05</v>
          </cell>
        </row>
        <row r="26">
          <cell r="A26" t="str">
            <v>네이버&gt;금융&gt;증권&gt;증권서브&gt;&gt;우측 배너(148x600)</v>
          </cell>
          <cell r="B26">
            <v>198630945</v>
          </cell>
          <cell r="C26" t="str">
            <v>148*600</v>
          </cell>
          <cell r="D26" t="str">
            <v>130K</v>
          </cell>
          <cell r="E26">
            <v>1.5</v>
          </cell>
          <cell r="F26">
            <v>0</v>
          </cell>
        </row>
        <row r="27">
          <cell r="A27" t="str">
            <v>네이버&gt;미디어&gt;뉴스&gt;&gt;기사내 배너(240x240)</v>
          </cell>
          <cell r="B27">
            <v>381509003</v>
          </cell>
          <cell r="C27" t="str">
            <v>240*240</v>
          </cell>
          <cell r="D27" t="str">
            <v>130K</v>
          </cell>
          <cell r="E27">
            <v>4</v>
          </cell>
          <cell r="F27">
            <v>0.2</v>
          </cell>
        </row>
        <row r="28">
          <cell r="A28" t="str">
            <v>네이버&gt;미디어&gt;뉴스&gt;&gt;뉴스_아웃배너(240x240)</v>
          </cell>
          <cell r="B28">
            <v>746224062</v>
          </cell>
          <cell r="C28" t="str">
            <v>240*240</v>
          </cell>
          <cell r="D28" t="str">
            <v>130K</v>
          </cell>
          <cell r="E28">
            <v>4</v>
          </cell>
          <cell r="F28">
            <v>0.05</v>
          </cell>
        </row>
        <row r="29">
          <cell r="A29" t="str">
            <v>네이버&gt;미디어&gt;뉴스&gt;&gt;뉴스_확장배너(240x240)</v>
          </cell>
          <cell r="B29">
            <v>746224062</v>
          </cell>
          <cell r="C29" t="str">
            <v>240*240</v>
          </cell>
          <cell r="D29" t="str">
            <v>300K</v>
          </cell>
          <cell r="E29">
            <v>3</v>
          </cell>
          <cell r="F29">
            <v>0</v>
          </cell>
        </row>
        <row r="30">
          <cell r="A30" t="str">
            <v>네이버&gt;미디어&gt;뉴스&gt;&gt;섹션홈_우측 배너(240x240)</v>
          </cell>
          <cell r="B30">
            <v>144437034</v>
          </cell>
          <cell r="C30" t="str">
            <v>240*240</v>
          </cell>
          <cell r="D30" t="str">
            <v>130K</v>
          </cell>
          <cell r="E30">
            <v>3</v>
          </cell>
          <cell r="F30">
            <v>0.03</v>
          </cell>
        </row>
        <row r="31">
          <cell r="A31" t="str">
            <v>네이버&gt;미디어&gt;뉴스&gt;&gt;우측 배너(240x240)</v>
          </cell>
          <cell r="B31">
            <v>1641842291.1800001</v>
          </cell>
          <cell r="C31" t="str">
            <v>240*240</v>
          </cell>
          <cell r="D31" t="str">
            <v>130K</v>
          </cell>
          <cell r="E31">
            <v>2</v>
          </cell>
          <cell r="F31">
            <v>0.05</v>
          </cell>
        </row>
        <row r="32">
          <cell r="A32" t="str">
            <v>네이버&gt;미디어&gt;뉴스&gt;&gt;텍스트</v>
          </cell>
          <cell r="B32">
            <v>1141336427.24</v>
          </cell>
          <cell r="C32" t="str">
            <v>25/33자</v>
          </cell>
          <cell r="D32" t="str">
            <v>-</v>
          </cell>
          <cell r="E32">
            <v>0.5</v>
          </cell>
          <cell r="F32">
            <v>0.08</v>
          </cell>
        </row>
        <row r="33">
          <cell r="A33" t="str">
            <v>네이버&gt;미디어&gt;뉴스&gt;홈&gt;&gt;뉴스홈 브랜딩보드(270x180)</v>
          </cell>
          <cell r="B33">
            <v>93</v>
          </cell>
          <cell r="C33" t="str">
            <v>270*180</v>
          </cell>
          <cell r="D33" t="str">
            <v>150K</v>
          </cell>
          <cell r="E33">
            <v>20000000</v>
          </cell>
          <cell r="F33">
            <v>0.17</v>
          </cell>
        </row>
        <row r="34">
          <cell r="A34" t="str">
            <v>네이버&gt;미디어&gt;스포츠&gt;&gt;우측 배너(240x240)</v>
          </cell>
          <cell r="B34">
            <v>345085178.18000001</v>
          </cell>
          <cell r="C34" t="str">
            <v>240*240</v>
          </cell>
          <cell r="D34" t="str">
            <v>130K</v>
          </cell>
          <cell r="E34">
            <v>2</v>
          </cell>
          <cell r="F34">
            <v>0.04</v>
          </cell>
        </row>
        <row r="35">
          <cell r="A35" t="str">
            <v>네이버&gt;미디어&gt;스포츠&gt;&gt;텍스트</v>
          </cell>
          <cell r="B35">
            <v>333604018.24000001</v>
          </cell>
          <cell r="C35" t="str">
            <v>25/33자</v>
          </cell>
          <cell r="D35" t="str">
            <v>-</v>
          </cell>
          <cell r="E35">
            <v>0.5</v>
          </cell>
          <cell r="F35">
            <v>0.03</v>
          </cell>
        </row>
        <row r="36">
          <cell r="A36" t="str">
            <v>네이버&gt;사전&gt;&gt;우측 배너(240x240)</v>
          </cell>
          <cell r="B36">
            <v>150452074</v>
          </cell>
          <cell r="C36" t="str">
            <v>240*240</v>
          </cell>
          <cell r="D36" t="str">
            <v>130K</v>
          </cell>
          <cell r="E36">
            <v>2</v>
          </cell>
          <cell r="F36">
            <v>0.08</v>
          </cell>
        </row>
        <row r="37">
          <cell r="A37" t="str">
            <v>네이버&gt;생활&gt;날씨&gt;&gt;우측 배너(200x200)</v>
          </cell>
          <cell r="B37">
            <v>32980424</v>
          </cell>
          <cell r="C37" t="str">
            <v>200*200</v>
          </cell>
          <cell r="D37" t="str">
            <v>130K</v>
          </cell>
          <cell r="E37">
            <v>2</v>
          </cell>
          <cell r="F37">
            <v>0.35</v>
          </cell>
        </row>
        <row r="38">
          <cell r="A38" t="str">
            <v>네이버&gt;생활&gt;맛집&gt;&gt;우측배너(148x600)</v>
          </cell>
          <cell r="B38">
            <v>1061184</v>
          </cell>
          <cell r="C38" t="str">
            <v>148*600</v>
          </cell>
          <cell r="D38" t="str">
            <v>130K</v>
          </cell>
          <cell r="E38">
            <v>3</v>
          </cell>
          <cell r="F38">
            <v>0.05</v>
          </cell>
        </row>
        <row r="39">
          <cell r="A39" t="str">
            <v>네이버&gt;생활&gt;맛집&gt;&gt;텍스트</v>
          </cell>
          <cell r="B39">
            <v>142647</v>
          </cell>
          <cell r="C39" t="str">
            <v>25/33자</v>
          </cell>
          <cell r="D39" t="str">
            <v>-</v>
          </cell>
          <cell r="E39">
            <v>0.5</v>
          </cell>
          <cell r="F39">
            <v>0.06</v>
          </cell>
        </row>
        <row r="40">
          <cell r="A40" t="str">
            <v>네이버&gt;생활&gt;여행&gt;여행서브&gt;&gt;우측 배너(160x400)</v>
          </cell>
          <cell r="B40">
            <v>7102289</v>
          </cell>
          <cell r="C40" t="str">
            <v>160*400</v>
          </cell>
          <cell r="D40" t="str">
            <v>130K</v>
          </cell>
          <cell r="E40">
            <v>3</v>
          </cell>
          <cell r="F40">
            <v>0.18</v>
          </cell>
        </row>
        <row r="41">
          <cell r="A41" t="str">
            <v>네이버&gt;생활&gt;여행&gt;여행홈&gt;&gt;TI(500x300)</v>
          </cell>
          <cell r="B41">
            <v>0</v>
          </cell>
          <cell r="C41" t="str">
            <v>500*300</v>
          </cell>
          <cell r="D41" t="str">
            <v>150K</v>
          </cell>
          <cell r="E41">
            <v>7000000</v>
          </cell>
          <cell r="F41">
            <v>0</v>
          </cell>
        </row>
        <row r="42">
          <cell r="A42" t="str">
            <v>네이버&gt;생활&gt;여행&gt;여행홈&gt;&gt;우측 배너(200x200)</v>
          </cell>
          <cell r="B42">
            <v>1698966</v>
          </cell>
          <cell r="C42" t="str">
            <v>200*200</v>
          </cell>
          <cell r="D42" t="str">
            <v>130K</v>
          </cell>
          <cell r="E42">
            <v>3</v>
          </cell>
          <cell r="F42">
            <v>0.21</v>
          </cell>
        </row>
        <row r="43">
          <cell r="A43" t="str">
            <v>네이버&gt;생활&gt;요리&gt;요리서브&gt;&gt;우측 배너(160x400)</v>
          </cell>
          <cell r="B43">
            <v>31001586</v>
          </cell>
          <cell r="C43" t="str">
            <v>160*400</v>
          </cell>
          <cell r="D43" t="str">
            <v>130K</v>
          </cell>
          <cell r="E43">
            <v>3</v>
          </cell>
          <cell r="F43">
            <v>0.09</v>
          </cell>
        </row>
        <row r="44">
          <cell r="A44" t="str">
            <v>네이버&gt;생활&gt;요리&gt;요리홈&gt;&gt;우측 배너(200x200)</v>
          </cell>
          <cell r="B44">
            <v>2093623</v>
          </cell>
          <cell r="C44" t="str">
            <v>200*200</v>
          </cell>
          <cell r="D44" t="str">
            <v>130K</v>
          </cell>
          <cell r="E44">
            <v>3</v>
          </cell>
          <cell r="F44">
            <v>0.05</v>
          </cell>
        </row>
        <row r="45">
          <cell r="A45" t="str">
            <v>네이버&gt;생활&gt;월드타운&gt;월드타운서브&gt;&gt;우측 배너(160x400)</v>
          </cell>
          <cell r="B45">
            <v>14527271</v>
          </cell>
          <cell r="C45" t="str">
            <v>160*400</v>
          </cell>
          <cell r="D45" t="str">
            <v>130K</v>
          </cell>
          <cell r="E45">
            <v>3</v>
          </cell>
          <cell r="F45">
            <v>0.15</v>
          </cell>
        </row>
        <row r="46">
          <cell r="A46" t="str">
            <v>네이버&gt;생활&gt;월드타운&gt;월드타운홈&gt;&gt;우측 배너(240x240)</v>
          </cell>
          <cell r="B46">
            <v>573708</v>
          </cell>
          <cell r="C46" t="str">
            <v>240*240</v>
          </cell>
          <cell r="D46" t="str">
            <v>130K</v>
          </cell>
          <cell r="E46">
            <v>3</v>
          </cell>
          <cell r="F46">
            <v>0.3</v>
          </cell>
        </row>
        <row r="47">
          <cell r="A47" t="str">
            <v>네이버&gt;생활&gt;인조이재팬&gt;&gt;우측 배너(240x240)</v>
          </cell>
          <cell r="B47">
            <v>3355722</v>
          </cell>
          <cell r="C47" t="str">
            <v>240*240</v>
          </cell>
          <cell r="D47" t="str">
            <v>130K</v>
          </cell>
          <cell r="E47">
            <v>1.5</v>
          </cell>
          <cell r="F47">
            <v>0.05</v>
          </cell>
        </row>
        <row r="48">
          <cell r="A48" t="str">
            <v>네이버&gt;생활&gt;인조이재팬&gt;번역게시판&gt;&gt;우측 배너(148x600)</v>
          </cell>
          <cell r="B48">
            <v>48307488</v>
          </cell>
          <cell r="C48" t="str">
            <v>148*600</v>
          </cell>
          <cell r="D48" t="str">
            <v>130K</v>
          </cell>
          <cell r="E48">
            <v>1.5</v>
          </cell>
          <cell r="F48">
            <v>0.03</v>
          </cell>
        </row>
        <row r="49">
          <cell r="A49" t="str">
            <v>네이버&gt;생활&gt;자동차&gt;&gt;우측 배너(240x240)</v>
          </cell>
          <cell r="B49">
            <v>27110480</v>
          </cell>
          <cell r="C49" t="str">
            <v>240*240</v>
          </cell>
          <cell r="D49" t="str">
            <v>130K</v>
          </cell>
          <cell r="E49">
            <v>3</v>
          </cell>
          <cell r="F49">
            <v>0.06</v>
          </cell>
        </row>
        <row r="50">
          <cell r="A50" t="str">
            <v>네이버&gt;생활&gt;자동차&gt;자료실&gt;&gt;우측 배너(148x600)</v>
          </cell>
          <cell r="B50">
            <v>40950472</v>
          </cell>
          <cell r="C50" t="str">
            <v>148*600</v>
          </cell>
          <cell r="D50" t="str">
            <v>130K</v>
          </cell>
          <cell r="E50">
            <v>3</v>
          </cell>
          <cell r="F50">
            <v>0.08</v>
          </cell>
        </row>
        <row r="51">
          <cell r="A51" t="str">
            <v>네이버&gt;생활&gt;자동차&gt;자료실&gt;&gt;우측 배너(160x400)</v>
          </cell>
          <cell r="B51">
            <v>7363203</v>
          </cell>
          <cell r="C51" t="str">
            <v>160*400</v>
          </cell>
          <cell r="D51" t="str">
            <v>130K</v>
          </cell>
          <cell r="E51">
            <v>3</v>
          </cell>
          <cell r="F51">
            <v>0</v>
          </cell>
        </row>
        <row r="52">
          <cell r="A52" t="str">
            <v>네이버&gt;생활&gt;지역정보&gt;교통&gt;&gt;우측배너(200x200)</v>
          </cell>
          <cell r="B52">
            <v>924578</v>
          </cell>
          <cell r="C52" t="str">
            <v>200*200</v>
          </cell>
          <cell r="D52" t="str">
            <v>130K</v>
          </cell>
          <cell r="E52">
            <v>2</v>
          </cell>
          <cell r="F52">
            <v>0.04</v>
          </cell>
        </row>
        <row r="53">
          <cell r="A53" t="str">
            <v>네이버&gt;생활&gt;지역정보&gt;지역정보서브&gt;&gt;우측 배너(200x200)</v>
          </cell>
          <cell r="B53">
            <v>1130132</v>
          </cell>
          <cell r="C53" t="str">
            <v>200*200</v>
          </cell>
          <cell r="D53" t="str">
            <v>130K</v>
          </cell>
          <cell r="E53">
            <v>2</v>
          </cell>
          <cell r="F53">
            <v>0.1</v>
          </cell>
        </row>
        <row r="54">
          <cell r="A54" t="str">
            <v>네이버&gt;생활&gt;지역정보&gt;지역정보서브&gt;&gt;지도검색 배너(400x70)</v>
          </cell>
          <cell r="B54">
            <v>12338434</v>
          </cell>
          <cell r="C54" t="str">
            <v>400*70</v>
          </cell>
          <cell r="D54" t="str">
            <v>130K</v>
          </cell>
          <cell r="E54">
            <v>2</v>
          </cell>
          <cell r="F54">
            <v>0.21</v>
          </cell>
        </row>
        <row r="55">
          <cell r="A55" t="str">
            <v>네이버&gt;엔터테이먼트&gt;뮤직&gt;뮤직서브&gt;&gt;우측 배너(200x170)</v>
          </cell>
          <cell r="B55">
            <v>29459255</v>
          </cell>
          <cell r="C55" t="str">
            <v>200*170</v>
          </cell>
          <cell r="D55" t="str">
            <v>130K</v>
          </cell>
          <cell r="E55">
            <v>2</v>
          </cell>
          <cell r="F55">
            <v>0.04</v>
          </cell>
        </row>
        <row r="56">
          <cell r="A56" t="str">
            <v>네이버&gt;엔터테이먼트&gt;뮤직&gt;뮤직플레이어&gt;&gt;하단 배너(380x50)</v>
          </cell>
          <cell r="B56">
            <v>79321356</v>
          </cell>
          <cell r="C56" t="str">
            <v>380*50</v>
          </cell>
          <cell r="D56" t="str">
            <v>130K</v>
          </cell>
          <cell r="E56">
            <v>1.5</v>
          </cell>
          <cell r="F56">
            <v>0.02</v>
          </cell>
        </row>
        <row r="57">
          <cell r="A57" t="str">
            <v>네이버&gt;엔터테이먼트&gt;뮤직&gt;뮤직홈&gt;&gt;우측 배너(200x170)</v>
          </cell>
          <cell r="B57">
            <v>3283959</v>
          </cell>
          <cell r="C57" t="str">
            <v>200*170</v>
          </cell>
          <cell r="D57" t="str">
            <v>130K</v>
          </cell>
          <cell r="E57">
            <v>3</v>
          </cell>
          <cell r="F57">
            <v>0.06</v>
          </cell>
        </row>
        <row r="58">
          <cell r="A58" t="str">
            <v>네이버&gt;엔터테이먼트&gt;영화&gt;영화서브&gt;&gt;우측 배너(220x180)</v>
          </cell>
          <cell r="B58">
            <v>76015123</v>
          </cell>
          <cell r="C58" t="str">
            <v>220*180</v>
          </cell>
          <cell r="D58" t="str">
            <v>130K</v>
          </cell>
          <cell r="E58">
            <v>2</v>
          </cell>
          <cell r="F58">
            <v>7.0000000000000007E-2</v>
          </cell>
        </row>
        <row r="59">
          <cell r="A59" t="str">
            <v>네이버&gt;엔터테이먼트&gt;영화&gt;영화서브&gt;동영상플레이어&gt;&gt;하단 배너(700x95)</v>
          </cell>
          <cell r="B59">
            <v>35.429000000000002</v>
          </cell>
          <cell r="C59" t="str">
            <v>700*95</v>
          </cell>
          <cell r="D59" t="str">
            <v>130K</v>
          </cell>
          <cell r="E59">
            <v>1000000</v>
          </cell>
          <cell r="F59">
            <v>0.66</v>
          </cell>
        </row>
        <row r="60">
          <cell r="A60" t="str">
            <v>네이버&gt;엔터테이먼트&gt;영화&gt;영화서브&gt;슬라이드쇼&gt;&gt;우측 배너(230x110)</v>
          </cell>
          <cell r="B60">
            <v>6322392</v>
          </cell>
          <cell r="C60" t="str">
            <v>230*110</v>
          </cell>
          <cell r="D60" t="str">
            <v>130K</v>
          </cell>
          <cell r="E60">
            <v>2</v>
          </cell>
          <cell r="F60">
            <v>0.28999999999999998</v>
          </cell>
        </row>
        <row r="61">
          <cell r="A61" t="str">
            <v>네이버&gt;엔터테이먼트&gt;영화&gt;영화홈&gt;&gt;좌측 배너(400x110)</v>
          </cell>
          <cell r="B61">
            <v>35.429000000000002</v>
          </cell>
          <cell r="C61" t="str">
            <v>400*100</v>
          </cell>
          <cell r="D61" t="str">
            <v>130K</v>
          </cell>
          <cell r="E61">
            <v>2000000</v>
          </cell>
          <cell r="F61">
            <v>0.34</v>
          </cell>
        </row>
        <row r="62">
          <cell r="A62" t="str">
            <v>네이버&gt;엔터테이먼트&gt;영화&gt;영화홈&gt;&gt;좌측 배너(420x340)</v>
          </cell>
          <cell r="B62">
            <v>35.429000000000002</v>
          </cell>
          <cell r="C62" t="str">
            <v>420*340</v>
          </cell>
          <cell r="D62" t="str">
            <v>130K</v>
          </cell>
          <cell r="E62">
            <v>3000000</v>
          </cell>
          <cell r="F62">
            <v>1.07</v>
          </cell>
        </row>
        <row r="63">
          <cell r="A63" t="str">
            <v>네이버&gt;엔터테이먼트&gt;운세&gt;&gt;우측 배너(148x600)</v>
          </cell>
          <cell r="B63">
            <v>5497511</v>
          </cell>
          <cell r="C63" t="str">
            <v>148*600</v>
          </cell>
          <cell r="D63" t="str">
            <v>130K</v>
          </cell>
          <cell r="E63">
            <v>1.5</v>
          </cell>
          <cell r="F63">
            <v>0.1</v>
          </cell>
        </row>
        <row r="64">
          <cell r="A64" t="str">
            <v>네이버&gt;엔터테이먼트&gt;운세&gt;&gt;우측 배너(240x240)</v>
          </cell>
          <cell r="B64">
            <v>1694766</v>
          </cell>
          <cell r="C64" t="str">
            <v>240*240</v>
          </cell>
          <cell r="D64" t="str">
            <v>130K</v>
          </cell>
          <cell r="E64">
            <v>1.5</v>
          </cell>
          <cell r="F64">
            <v>0.15</v>
          </cell>
        </row>
        <row r="65">
          <cell r="A65" t="str">
            <v>네이버&gt;여성&gt;미즈생각&gt;미즈생각서브&gt;&gt;우측 배너(160x400)</v>
          </cell>
          <cell r="B65">
            <v>28299966</v>
          </cell>
          <cell r="C65" t="str">
            <v>160*400</v>
          </cell>
          <cell r="D65" t="str">
            <v>130K</v>
          </cell>
          <cell r="E65">
            <v>3</v>
          </cell>
          <cell r="F65">
            <v>0.05</v>
          </cell>
        </row>
        <row r="66">
          <cell r="A66" t="str">
            <v>네이버&gt;여성&gt;미즈생각&gt;미즈생각서브&gt;&gt;텍스트</v>
          </cell>
          <cell r="B66">
            <v>18723408</v>
          </cell>
          <cell r="C66" t="str">
            <v>25/33자</v>
          </cell>
          <cell r="D66" t="str">
            <v>-</v>
          </cell>
          <cell r="E66">
            <v>3</v>
          </cell>
          <cell r="F66">
            <v>0.01</v>
          </cell>
        </row>
        <row r="67">
          <cell r="A67" t="str">
            <v>네이버&gt;여성&gt;미즈생각&gt;미즈생각홈&gt;&gt;우측 배너(200x200)</v>
          </cell>
          <cell r="B67">
            <v>2389706</v>
          </cell>
          <cell r="C67" t="str">
            <v>200*200</v>
          </cell>
          <cell r="D67" t="str">
            <v>130K</v>
          </cell>
          <cell r="E67">
            <v>3</v>
          </cell>
          <cell r="F67">
            <v>0.03</v>
          </cell>
        </row>
        <row r="68">
          <cell r="A68" t="str">
            <v>네이버&gt;여성&gt;미즈생각&gt;미즈생각홈&gt;&gt;확장 배너(50x50)</v>
          </cell>
          <cell r="B68">
            <v>4.4290000000000003</v>
          </cell>
          <cell r="C68" t="str">
            <v>405*325</v>
          </cell>
          <cell r="D68" t="str">
            <v>150K</v>
          </cell>
          <cell r="E68">
            <v>7000000</v>
          </cell>
          <cell r="F68">
            <v>0.55000000000000004</v>
          </cell>
        </row>
        <row r="69">
          <cell r="A69" t="str">
            <v>네이버&gt;여성&gt;미즈생각&gt;사랑방&gt;&gt;스폰서배너(150x50)</v>
          </cell>
          <cell r="B69">
            <v>1.107</v>
          </cell>
          <cell r="C69" t="str">
            <v>150*50</v>
          </cell>
          <cell r="D69" t="str">
            <v>150K</v>
          </cell>
          <cell r="E69">
            <v>10000000</v>
          </cell>
          <cell r="F69">
            <v>0.01</v>
          </cell>
        </row>
        <row r="70">
          <cell r="A70" t="str">
            <v>네이버&gt;이야기&gt;메일&gt;메일 서브&gt;&gt;빅보드(350x300)</v>
          </cell>
          <cell r="B70">
            <v>16522956</v>
          </cell>
          <cell r="C70" t="str">
            <v>350*300</v>
          </cell>
          <cell r="D70" t="str">
            <v>150K</v>
          </cell>
          <cell r="E70">
            <v>4</v>
          </cell>
          <cell r="F70">
            <v>0.26</v>
          </cell>
        </row>
        <row r="71">
          <cell r="A71" t="str">
            <v>네이버&gt;이야기&gt;메일&gt;메일 서브&gt;&gt;좌측 배너(175x130)</v>
          </cell>
          <cell r="B71">
            <v>307005035.5</v>
          </cell>
          <cell r="C71" t="str">
            <v>175*130</v>
          </cell>
          <cell r="D71" t="str">
            <v>130K</v>
          </cell>
          <cell r="E71">
            <v>1.5</v>
          </cell>
          <cell r="F71">
            <v>0.02</v>
          </cell>
        </row>
        <row r="72">
          <cell r="A72" t="str">
            <v>네이버&gt;이야기&gt;메일&gt;메일홈&gt;&gt;우측 배너(250x155)</v>
          </cell>
          <cell r="B72">
            <v>73596696</v>
          </cell>
          <cell r="C72" t="str">
            <v>250*155</v>
          </cell>
          <cell r="D72" t="str">
            <v>130K</v>
          </cell>
          <cell r="E72">
            <v>3</v>
          </cell>
          <cell r="F72">
            <v>0.02</v>
          </cell>
        </row>
        <row r="73">
          <cell r="A73" t="str">
            <v>네이버&gt;이야기&gt;모자이크&gt;&gt;우측 배너(240x240)</v>
          </cell>
          <cell r="B73">
            <v>205022</v>
          </cell>
          <cell r="C73" t="str">
            <v>240*240</v>
          </cell>
          <cell r="D73" t="str">
            <v>130K</v>
          </cell>
          <cell r="E73">
            <v>2</v>
          </cell>
          <cell r="F73">
            <v>0</v>
          </cell>
        </row>
        <row r="74">
          <cell r="A74" t="str">
            <v>네이버&gt;이야기&gt;붐&gt;&gt;우측 배너(250x155)</v>
          </cell>
          <cell r="B74">
            <v>150560572</v>
          </cell>
          <cell r="C74" t="str">
            <v>250*155</v>
          </cell>
          <cell r="D74" t="str">
            <v>130K</v>
          </cell>
          <cell r="E74">
            <v>3</v>
          </cell>
          <cell r="F74">
            <v>0.04</v>
          </cell>
        </row>
        <row r="75">
          <cell r="A75" t="str">
            <v>네이버&gt;이야기&gt;붐&gt;붐홈&gt;&gt;좌측 배너(175x50)</v>
          </cell>
          <cell r="B75">
            <v>16988998</v>
          </cell>
          <cell r="C75" t="str">
            <v>175*50</v>
          </cell>
          <cell r="D75" t="str">
            <v>130K</v>
          </cell>
          <cell r="E75">
            <v>1.5</v>
          </cell>
          <cell r="F75">
            <v>0.01</v>
          </cell>
        </row>
        <row r="76">
          <cell r="A76" t="str">
            <v>네이버&gt;이야기&gt;블로그&gt;&gt;좌측 배너(175x50)</v>
          </cell>
          <cell r="B76">
            <v>51152127</v>
          </cell>
          <cell r="C76" t="str">
            <v>175*50</v>
          </cell>
          <cell r="D76" t="str">
            <v>130K</v>
          </cell>
          <cell r="E76">
            <v>1.5</v>
          </cell>
          <cell r="F76">
            <v>0.05</v>
          </cell>
        </row>
        <row r="77">
          <cell r="A77" t="str">
            <v>네이버&gt;이야기&gt;블로그&gt;블로그서브&gt;&gt;우측 배너(148x600)</v>
          </cell>
          <cell r="B77">
            <v>3220443</v>
          </cell>
          <cell r="C77" t="str">
            <v>148*600</v>
          </cell>
          <cell r="D77" t="str">
            <v>130K</v>
          </cell>
          <cell r="E77">
            <v>1.5</v>
          </cell>
          <cell r="F77">
            <v>0.05</v>
          </cell>
        </row>
        <row r="78">
          <cell r="A78" t="str">
            <v>네이버&gt;이야기&gt;블로그&gt;블로그홈&gt;&gt;우측 배너(240x240)</v>
          </cell>
          <cell r="B78">
            <v>40442551</v>
          </cell>
          <cell r="C78" t="str">
            <v>240*240</v>
          </cell>
          <cell r="D78" t="str">
            <v>130K</v>
          </cell>
          <cell r="E78">
            <v>3</v>
          </cell>
          <cell r="F78">
            <v>0</v>
          </cell>
        </row>
        <row r="79">
          <cell r="A79" t="str">
            <v>네이버&gt;이야기&gt;카페&gt;&gt;좌측 배너(175x50)</v>
          </cell>
          <cell r="B79">
            <v>75216032</v>
          </cell>
          <cell r="C79" t="str">
            <v>175*50</v>
          </cell>
          <cell r="D79" t="str">
            <v>130K</v>
          </cell>
          <cell r="E79">
            <v>1.5</v>
          </cell>
          <cell r="F79">
            <v>0.01</v>
          </cell>
        </row>
        <row r="80">
          <cell r="A80" t="str">
            <v>네이버&gt;이야기&gt;카페&gt;&gt;카페내 배너(175x130)</v>
          </cell>
          <cell r="B80">
            <v>181951220</v>
          </cell>
          <cell r="C80" t="str">
            <v>175*130</v>
          </cell>
          <cell r="D80" t="str">
            <v>130K</v>
          </cell>
          <cell r="E80">
            <v>1.5</v>
          </cell>
          <cell r="F80">
            <v>0.05</v>
          </cell>
        </row>
        <row r="81">
          <cell r="A81" t="str">
            <v>네이버&gt;이야기&gt;카페&gt;카페서브&gt;&gt;우측 배너(160x400)</v>
          </cell>
          <cell r="B81">
            <v>1941805</v>
          </cell>
          <cell r="C81" t="str">
            <v>160*400</v>
          </cell>
          <cell r="D81" t="str">
            <v>130K</v>
          </cell>
          <cell r="E81">
            <v>1.5</v>
          </cell>
          <cell r="F81">
            <v>0.14000000000000001</v>
          </cell>
        </row>
        <row r="82">
          <cell r="A82" t="str">
            <v>네이버&gt;이야기&gt;카페&gt;카페홈&gt;&gt;우측 배너(240x240)</v>
          </cell>
          <cell r="B82">
            <v>59615885</v>
          </cell>
          <cell r="C82" t="str">
            <v>240*240</v>
          </cell>
          <cell r="D82" t="str">
            <v>130K</v>
          </cell>
          <cell r="E82">
            <v>3</v>
          </cell>
          <cell r="F82">
            <v>0.02</v>
          </cell>
        </row>
        <row r="83">
          <cell r="A83" t="str">
            <v>네이버&gt;이야기&gt;툰&gt;&gt;우측 배너(240x240)</v>
          </cell>
          <cell r="B83">
            <v>9629928</v>
          </cell>
          <cell r="C83" t="str">
            <v>240*240</v>
          </cell>
          <cell r="D83" t="str">
            <v>130K</v>
          </cell>
          <cell r="E83">
            <v>2</v>
          </cell>
          <cell r="F83">
            <v>0.27</v>
          </cell>
        </row>
        <row r="84">
          <cell r="A84" t="str">
            <v>네이버&gt;이야기&gt;포토&gt;&gt;우측 배너(250x155)</v>
          </cell>
          <cell r="B84">
            <v>6842604</v>
          </cell>
          <cell r="C84" t="str">
            <v>250*155</v>
          </cell>
          <cell r="D84" t="str">
            <v>130K</v>
          </cell>
          <cell r="E84">
            <v>3</v>
          </cell>
          <cell r="F84">
            <v>0.05</v>
          </cell>
        </row>
        <row r="85">
          <cell r="A85" t="str">
            <v>네이버&gt;이야기&gt;포토&gt;포토갤러리&gt;갤러리서브&gt;&gt;좌측 배너(175x130)</v>
          </cell>
          <cell r="B85">
            <v>69291199</v>
          </cell>
          <cell r="C85" t="str">
            <v>175*130</v>
          </cell>
          <cell r="D85" t="str">
            <v>130K</v>
          </cell>
          <cell r="E85">
            <v>1.5</v>
          </cell>
          <cell r="F85">
            <v>0.01</v>
          </cell>
        </row>
        <row r="86">
          <cell r="A86" t="str">
            <v>네이버&gt;이야기&gt;포토&gt;포토갤러리&gt;갤러리홈&gt;&gt;좌측 배너(175x50)</v>
          </cell>
          <cell r="B86">
            <v>3863636</v>
          </cell>
          <cell r="C86" t="str">
            <v>175*50</v>
          </cell>
          <cell r="D86" t="str">
            <v>130K</v>
          </cell>
          <cell r="E86">
            <v>1.5</v>
          </cell>
          <cell r="F86">
            <v>0.02</v>
          </cell>
        </row>
        <row r="87">
          <cell r="A87" t="str">
            <v>네이버&gt;이야기&gt;포토&gt;포토갤러리&gt;슬라이드쇼&gt;&gt;중앙 배너(550x365)</v>
          </cell>
          <cell r="B87">
            <v>76139</v>
          </cell>
          <cell r="C87" t="str">
            <v>550*365</v>
          </cell>
          <cell r="D87" t="str">
            <v>130K</v>
          </cell>
          <cell r="E87">
            <v>2</v>
          </cell>
          <cell r="F87">
            <v>0.2</v>
          </cell>
        </row>
        <row r="88">
          <cell r="A88" t="str">
            <v>네이버&gt;이야기&gt;포토&gt;포토앨범&gt;앨범서브&gt;&gt;우측 배너(148x600)</v>
          </cell>
          <cell r="B88">
            <v>134293737</v>
          </cell>
          <cell r="C88" t="str">
            <v>148*600</v>
          </cell>
          <cell r="D88" t="str">
            <v>130K</v>
          </cell>
          <cell r="E88">
            <v>1.5</v>
          </cell>
          <cell r="F88">
            <v>0.06</v>
          </cell>
        </row>
        <row r="89">
          <cell r="A89" t="str">
            <v>네이버&gt;이야기&gt;포토&gt;포토앨범&gt;앨범슬라이드&gt;&gt;좌측 배너(170x180)</v>
          </cell>
          <cell r="B89">
            <v>1055315</v>
          </cell>
          <cell r="C89" t="str">
            <v>170*180</v>
          </cell>
          <cell r="D89" t="str">
            <v>130K</v>
          </cell>
          <cell r="E89">
            <v>1.5</v>
          </cell>
          <cell r="F89">
            <v>0.25</v>
          </cell>
        </row>
        <row r="90">
          <cell r="A90" t="str">
            <v>네이버&gt;이야기&gt;플레이&gt;&gt;우측 배너(240x240)</v>
          </cell>
          <cell r="B90">
            <v>31287953</v>
          </cell>
          <cell r="C90" t="str">
            <v>240*240</v>
          </cell>
          <cell r="D90" t="str">
            <v>130K</v>
          </cell>
          <cell r="E90">
            <v>2</v>
          </cell>
          <cell r="F90">
            <v>0.14000000000000001</v>
          </cell>
        </row>
        <row r="91">
          <cell r="A91" t="str">
            <v>네이버&gt;정보&gt;예약/예매&gt;&gt;우측 배너(148x600)</v>
          </cell>
          <cell r="B91">
            <v>100469</v>
          </cell>
          <cell r="C91" t="str">
            <v>148*600</v>
          </cell>
          <cell r="D91" t="str">
            <v>130K</v>
          </cell>
          <cell r="E91">
            <v>1.5</v>
          </cell>
          <cell r="F91">
            <v>0.14000000000000001</v>
          </cell>
        </row>
        <row r="92">
          <cell r="A92" t="str">
            <v>네이버&gt;정보&gt;취업&gt;&gt;우측 배너(240x240)</v>
          </cell>
          <cell r="B92">
            <v>19226513</v>
          </cell>
          <cell r="C92" t="str">
            <v>240*240</v>
          </cell>
          <cell r="D92" t="str">
            <v>130K</v>
          </cell>
          <cell r="E92">
            <v>2</v>
          </cell>
          <cell r="F92">
            <v>0.02</v>
          </cell>
        </row>
        <row r="93">
          <cell r="A93" t="str">
            <v>네이버&gt;정보&gt;취업&gt;커뮤니티 게시판&gt;&gt;우측 배너(148x600)</v>
          </cell>
          <cell r="B93">
            <v>932167</v>
          </cell>
          <cell r="C93" t="str">
            <v>148*600</v>
          </cell>
          <cell r="D93" t="str">
            <v>130K</v>
          </cell>
          <cell r="E93">
            <v>1.5</v>
          </cell>
          <cell r="F93">
            <v>0.03</v>
          </cell>
        </row>
        <row r="94">
          <cell r="A94" t="str">
            <v>쥬니버&gt;&gt;서비스_우측 배너(100x400)</v>
          </cell>
          <cell r="B94">
            <v>1236364558</v>
          </cell>
          <cell r="C94" t="str">
            <v>100*400</v>
          </cell>
          <cell r="D94" t="str">
            <v>130K</v>
          </cell>
          <cell r="E94">
            <v>1</v>
          </cell>
          <cell r="F94">
            <v>0.14000000000000001</v>
          </cell>
        </row>
        <row r="95">
          <cell r="A95" t="str">
            <v>쥬니버&gt;쥬니버홈&gt;&gt;TI(555x320)</v>
          </cell>
          <cell r="B95">
            <v>31</v>
          </cell>
          <cell r="C95" t="str">
            <v>555*320</v>
          </cell>
          <cell r="D95" t="str">
            <v>150K</v>
          </cell>
          <cell r="E95">
            <v>10000000</v>
          </cell>
          <cell r="F95">
            <v>0</v>
          </cell>
        </row>
        <row r="96">
          <cell r="A96" t="str">
            <v>쥬니버&gt;쥬니버홈&gt;&gt;우측 배너(195x150)</v>
          </cell>
          <cell r="B96">
            <v>97414440</v>
          </cell>
          <cell r="C96" t="str">
            <v>195*150</v>
          </cell>
          <cell r="D96" t="str">
            <v>130K</v>
          </cell>
          <cell r="E96">
            <v>2</v>
          </cell>
          <cell r="F96">
            <v>0.96</v>
          </cell>
        </row>
        <row r="97">
          <cell r="A97" t="str">
            <v>쥬니버&gt;쥬니버홈&gt;&gt;좌측 여백(85x145)</v>
          </cell>
          <cell r="B97">
            <v>77930170</v>
          </cell>
          <cell r="C97" t="str">
            <v>85*145</v>
          </cell>
          <cell r="D97" t="str">
            <v>130K</v>
          </cell>
          <cell r="E97">
            <v>1.5</v>
          </cell>
          <cell r="F97">
            <v>0.71</v>
          </cell>
        </row>
        <row r="98">
          <cell r="A98" t="str">
            <v>페이지그룹&gt;&gt;검색+사전(240x240)</v>
          </cell>
          <cell r="B98">
            <v>167935444</v>
          </cell>
          <cell r="C98" t="str">
            <v>240*240</v>
          </cell>
          <cell r="D98" t="str">
            <v>130K</v>
          </cell>
          <cell r="E98">
            <v>2</v>
          </cell>
          <cell r="F98">
            <v>0.12</v>
          </cell>
        </row>
        <row r="99">
          <cell r="A99" t="str">
            <v>페이지그룹&gt;&gt;네이버_빅보드(350x300)</v>
          </cell>
          <cell r="B99">
            <v>63207492</v>
          </cell>
          <cell r="C99" t="str">
            <v>350*300</v>
          </cell>
          <cell r="D99" t="str">
            <v>150K</v>
          </cell>
          <cell r="E99">
            <v>4</v>
          </cell>
          <cell r="F99">
            <v>0.27</v>
          </cell>
        </row>
        <row r="100">
          <cell r="A100" t="str">
            <v>페이지그룹&gt;&gt;여성(160x400)</v>
          </cell>
          <cell r="B100">
            <v>59301552</v>
          </cell>
          <cell r="C100" t="str">
            <v>160*400</v>
          </cell>
          <cell r="D100" t="str">
            <v>130K</v>
          </cell>
          <cell r="E100">
            <v>3</v>
          </cell>
          <cell r="F100">
            <v>0.08</v>
          </cell>
        </row>
        <row r="101">
          <cell r="A101" t="str">
            <v>페이지그룹&gt;&gt;여성텍스트</v>
          </cell>
          <cell r="B101">
            <v>18887224</v>
          </cell>
          <cell r="C101" t="str">
            <v>25/33자</v>
          </cell>
          <cell r="D101" t="str">
            <v>-</v>
          </cell>
          <cell r="E101">
            <v>0.5</v>
          </cell>
          <cell r="F101">
            <v>0.03</v>
          </cell>
        </row>
        <row r="102">
          <cell r="A102" t="str">
            <v>페이지그룹&gt;&gt;여행, 레저(160x400)</v>
          </cell>
          <cell r="B102">
            <v>13418351</v>
          </cell>
          <cell r="C102" t="str">
            <v>160*400</v>
          </cell>
          <cell r="D102" t="str">
            <v>130K</v>
          </cell>
          <cell r="E102">
            <v>3</v>
          </cell>
          <cell r="F102">
            <v>0.1</v>
          </cell>
        </row>
        <row r="103">
          <cell r="A103" t="str">
            <v>페이지그룹&gt;&gt;커뮤니티탑(240x240)</v>
          </cell>
          <cell r="B103">
            <v>141181339</v>
          </cell>
          <cell r="C103" t="str">
            <v>240*240</v>
          </cell>
          <cell r="D103" t="str">
            <v>130K</v>
          </cell>
          <cell r="E103">
            <v>3</v>
          </cell>
          <cell r="F103">
            <v>0</v>
          </cell>
        </row>
        <row r="104">
          <cell r="A104" t="str">
            <v>페이지그룹&gt;&gt;커뮤니티2.0(240x240)</v>
          </cell>
          <cell r="C104" t="str">
            <v>240*240</v>
          </cell>
          <cell r="D104" t="str">
            <v>130K</v>
          </cell>
          <cell r="E104">
            <v>2</v>
          </cell>
          <cell r="F104">
            <v>0</v>
          </cell>
        </row>
        <row r="105">
          <cell r="A105" t="str">
            <v>페이지그룹&gt;&gt;정보(240x240)</v>
          </cell>
          <cell r="B105">
            <v>9309508</v>
          </cell>
          <cell r="C105" t="str">
            <v>240*240</v>
          </cell>
          <cell r="D105" t="str">
            <v>130K</v>
          </cell>
          <cell r="E105">
            <v>1.5</v>
          </cell>
          <cell r="F105">
            <v>0.04</v>
          </cell>
        </row>
        <row r="106">
          <cell r="A106" t="str">
            <v>페이지그룹&gt;&gt;정보+도구(148x600)</v>
          </cell>
          <cell r="B106">
            <v>54859205</v>
          </cell>
          <cell r="C106" t="str">
            <v>148*600</v>
          </cell>
          <cell r="D106" t="str">
            <v>130K</v>
          </cell>
          <cell r="E106">
            <v>1.5</v>
          </cell>
          <cell r="F106">
            <v>0.02</v>
          </cell>
        </row>
        <row r="107">
          <cell r="A107" t="str">
            <v>페이지그룹&gt;&gt;커뮤니티서브(175x130)</v>
          </cell>
          <cell r="B107">
            <v>558247454.5</v>
          </cell>
          <cell r="C107" t="str">
            <v>175*130</v>
          </cell>
          <cell r="D107" t="str">
            <v>130K</v>
          </cell>
          <cell r="E107">
            <v>1.5</v>
          </cell>
          <cell r="F107">
            <v>0.04</v>
          </cell>
        </row>
        <row r="108">
          <cell r="A108" t="str">
            <v>페이지그룹&gt;&gt;커뮤니티우측(148x600)</v>
          </cell>
          <cell r="B108">
            <v>137514180</v>
          </cell>
          <cell r="C108" t="str">
            <v>148*600</v>
          </cell>
          <cell r="D108" t="str">
            <v>130K</v>
          </cell>
          <cell r="E108">
            <v>1.5</v>
          </cell>
          <cell r="F108">
            <v>0.06</v>
          </cell>
        </row>
        <row r="109">
          <cell r="A109" t="str">
            <v>페이지그룹&gt;&gt;커뮤니티좌측(175x50)</v>
          </cell>
          <cell r="B109">
            <v>147220793</v>
          </cell>
          <cell r="C109" t="str">
            <v>175*50</v>
          </cell>
          <cell r="D109" t="str">
            <v>130K</v>
          </cell>
          <cell r="E109">
            <v>1.5</v>
          </cell>
          <cell r="F109">
            <v>0.02</v>
          </cell>
        </row>
        <row r="110">
          <cell r="A110" t="str">
            <v>페이지그룹&gt;&gt;커뮤니티탑(250x155)</v>
          </cell>
          <cell r="B110">
            <v>230999872</v>
          </cell>
          <cell r="C110" t="str">
            <v>250*155</v>
          </cell>
          <cell r="D110" t="str">
            <v>130K</v>
          </cell>
          <cell r="E110">
            <v>3</v>
          </cell>
          <cell r="F110">
            <v>0.04</v>
          </cell>
        </row>
        <row r="111">
          <cell r="A111" t="str">
            <v>페이지그룹&gt;&gt;한게임_빅보드(350x300)</v>
          </cell>
          <cell r="B111">
            <v>46441004</v>
          </cell>
          <cell r="C111" t="str">
            <v>350*300</v>
          </cell>
          <cell r="D111" t="str">
            <v>150K</v>
          </cell>
          <cell r="E111">
            <v>4</v>
          </cell>
          <cell r="F111">
            <v>0.43</v>
          </cell>
        </row>
        <row r="112">
          <cell r="A112" t="str">
            <v>한게임&gt;로그인&gt;&gt;빅보드(350x300)</v>
          </cell>
          <cell r="B112">
            <v>46441004</v>
          </cell>
          <cell r="C112" t="str">
            <v>350*300</v>
          </cell>
          <cell r="D112" t="str">
            <v>150K</v>
          </cell>
          <cell r="E112">
            <v>4</v>
          </cell>
          <cell r="F112">
            <v>0.35</v>
          </cell>
        </row>
        <row r="113">
          <cell r="A113" t="str">
            <v>한게임&gt;일반게임_SS&gt;&gt;우측 배너(148x600)</v>
          </cell>
          <cell r="B113">
            <v>635464273</v>
          </cell>
          <cell r="C113" t="str">
            <v>148*600</v>
          </cell>
          <cell r="D113" t="str">
            <v>130K</v>
          </cell>
          <cell r="E113">
            <v>1.5</v>
          </cell>
          <cell r="F113">
            <v>0.09</v>
          </cell>
        </row>
        <row r="114">
          <cell r="A114" t="str">
            <v>한게임&gt;클라이언트&gt;&gt;하단 배너(790x60)</v>
          </cell>
          <cell r="B114">
            <v>855392823</v>
          </cell>
          <cell r="C114" t="str">
            <v>790*60</v>
          </cell>
          <cell r="D114" t="str">
            <v>50K</v>
          </cell>
          <cell r="E114">
            <v>1.5</v>
          </cell>
          <cell r="F114">
            <v>0.06</v>
          </cell>
        </row>
        <row r="115">
          <cell r="A115" t="str">
            <v>한게임&gt;한게임홈&gt;&gt;우측 배너(120x400)</v>
          </cell>
          <cell r="B115">
            <v>104766372</v>
          </cell>
          <cell r="C115" t="str">
            <v>120*140</v>
          </cell>
          <cell r="D115" t="str">
            <v>130K</v>
          </cell>
          <cell r="E115">
            <v>2</v>
          </cell>
          <cell r="F115">
            <v>0.11</v>
          </cell>
        </row>
        <row r="116">
          <cell r="A116" t="str">
            <v>한게임&gt;한게임홈&gt;&gt;우측 배너(120x400) - 확장형</v>
          </cell>
          <cell r="B116">
            <v>104766372</v>
          </cell>
          <cell r="C116" t="str">
            <v>120*140</v>
          </cell>
          <cell r="D116" t="str">
            <v>150K</v>
          </cell>
          <cell r="E116">
            <v>2.5</v>
          </cell>
          <cell r="F116">
            <v>0.11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ad.nowcom.co.k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S21"/>
  <sheetViews>
    <sheetView showGridLines="0" zoomScaleNormal="100" workbookViewId="0"/>
  </sheetViews>
  <sheetFormatPr defaultColWidth="9" defaultRowHeight="13" x14ac:dyDescent="0.45"/>
  <cols>
    <col min="1" max="1" width="2.58203125" style="1" customWidth="1"/>
    <col min="2" max="2" width="3.4140625" style="1" customWidth="1"/>
    <col min="3" max="3" width="17.6640625" style="1" customWidth="1"/>
    <col min="4" max="4" width="17.5" style="1" customWidth="1"/>
    <col min="5" max="12" width="15.1640625" style="1" customWidth="1"/>
    <col min="13" max="13" width="11.08203125" style="1" customWidth="1"/>
    <col min="14" max="14" width="10.08203125" style="1" bestFit="1" customWidth="1"/>
    <col min="15" max="15" width="10.1640625" style="1" bestFit="1" customWidth="1"/>
    <col min="16" max="16" width="15.9140625" style="1" bestFit="1" customWidth="1"/>
    <col min="17" max="17" width="2.5" style="1" customWidth="1"/>
    <col min="18" max="18" width="14.08203125" style="3" bestFit="1" customWidth="1"/>
    <col min="19" max="19" width="16.08203125" style="2" bestFit="1" customWidth="1"/>
    <col min="20" max="20" width="17.9140625" style="1" bestFit="1" customWidth="1"/>
    <col min="21" max="22" width="11" style="1" bestFit="1" customWidth="1"/>
    <col min="23" max="16384" width="9" style="1"/>
  </cols>
  <sheetData>
    <row r="3" spans="2:19" ht="35.25" customHeight="1" x14ac:dyDescent="0.45">
      <c r="B3" s="120"/>
      <c r="C3" s="120"/>
      <c r="E3" s="120"/>
      <c r="F3" s="120"/>
      <c r="G3" s="120"/>
      <c r="H3" s="120"/>
      <c r="I3" s="120"/>
      <c r="J3" s="120"/>
      <c r="K3" s="120"/>
      <c r="L3" s="120"/>
    </row>
    <row r="4" spans="2:19" ht="15.5" x14ac:dyDescent="0.45">
      <c r="B4" s="120"/>
      <c r="C4" s="274" t="s">
        <v>86</v>
      </c>
      <c r="D4" s="274"/>
      <c r="E4" s="274"/>
      <c r="F4" s="121"/>
      <c r="G4" s="120"/>
      <c r="H4" s="120"/>
      <c r="I4" s="120"/>
      <c r="J4" s="120"/>
      <c r="K4" s="120"/>
      <c r="L4" s="120"/>
    </row>
    <row r="5" spans="2:19" ht="25.5" customHeight="1" x14ac:dyDescent="0.45">
      <c r="B5" s="120"/>
      <c r="C5" s="122" t="s">
        <v>87</v>
      </c>
      <c r="D5" s="123" t="s">
        <v>88</v>
      </c>
      <c r="E5" s="123" t="s">
        <v>89</v>
      </c>
      <c r="F5" s="123" t="s">
        <v>90</v>
      </c>
      <c r="G5" s="124" t="s">
        <v>91</v>
      </c>
      <c r="H5" s="124" t="s">
        <v>92</v>
      </c>
      <c r="I5" s="124" t="s">
        <v>93</v>
      </c>
      <c r="J5" s="124" t="s">
        <v>94</v>
      </c>
      <c r="K5" s="124" t="s">
        <v>95</v>
      </c>
      <c r="L5" s="138" t="s">
        <v>96</v>
      </c>
      <c r="R5" s="1"/>
      <c r="S5" s="1"/>
    </row>
    <row r="6" spans="2:19" x14ac:dyDescent="0.45">
      <c r="B6" s="125"/>
      <c r="C6" s="126">
        <v>5000000</v>
      </c>
      <c r="D6" s="127" t="s">
        <v>114</v>
      </c>
      <c r="E6" s="127">
        <v>2.2999999999999998</v>
      </c>
      <c r="F6" s="127">
        <v>2.2999999999999998</v>
      </c>
      <c r="G6" s="128">
        <v>2.5</v>
      </c>
      <c r="H6" s="128">
        <v>3</v>
      </c>
      <c r="I6" s="128">
        <v>3</v>
      </c>
      <c r="J6" s="128"/>
      <c r="K6" s="128">
        <v>3.4</v>
      </c>
      <c r="L6" s="136">
        <v>3.4</v>
      </c>
      <c r="R6" s="1"/>
      <c r="S6" s="1"/>
    </row>
    <row r="7" spans="2:19" x14ac:dyDescent="0.45">
      <c r="B7" s="2"/>
      <c r="C7" s="129">
        <v>10000000</v>
      </c>
      <c r="D7" s="130" t="s">
        <v>97</v>
      </c>
      <c r="E7" s="127">
        <v>3</v>
      </c>
      <c r="F7" s="127">
        <v>4.5999999999999996</v>
      </c>
      <c r="G7" s="128">
        <v>3.4</v>
      </c>
      <c r="H7" s="128">
        <v>4.3</v>
      </c>
      <c r="I7" s="128">
        <v>4.7</v>
      </c>
      <c r="J7" s="128">
        <v>3.7</v>
      </c>
      <c r="K7" s="128">
        <v>4.5999999999999996</v>
      </c>
      <c r="L7" s="136">
        <v>5</v>
      </c>
      <c r="R7" s="1"/>
      <c r="S7" s="1"/>
    </row>
    <row r="8" spans="2:19" x14ac:dyDescent="0.45">
      <c r="B8" s="2"/>
      <c r="C8" s="129">
        <v>15000000</v>
      </c>
      <c r="D8" s="130" t="s">
        <v>98</v>
      </c>
      <c r="E8" s="128">
        <v>3.2</v>
      </c>
      <c r="F8" s="128">
        <v>4.8</v>
      </c>
      <c r="G8" s="128">
        <v>3.6</v>
      </c>
      <c r="H8" s="128">
        <v>4.5</v>
      </c>
      <c r="I8" s="128">
        <v>4.9000000000000004</v>
      </c>
      <c r="J8" s="128">
        <v>4</v>
      </c>
      <c r="K8" s="128">
        <v>4.9000000000000004</v>
      </c>
      <c r="L8" s="136">
        <v>5.3</v>
      </c>
      <c r="R8" s="1"/>
      <c r="S8" s="1"/>
    </row>
    <row r="9" spans="2:19" x14ac:dyDescent="0.45">
      <c r="B9" s="2"/>
      <c r="C9" s="129">
        <v>20000000</v>
      </c>
      <c r="D9" s="130" t="s">
        <v>99</v>
      </c>
      <c r="E9" s="128">
        <v>3.4</v>
      </c>
      <c r="F9" s="128">
        <v>5</v>
      </c>
      <c r="G9" s="128">
        <v>3.8</v>
      </c>
      <c r="H9" s="128">
        <v>4.7</v>
      </c>
      <c r="I9" s="128">
        <v>5.0999999999999996</v>
      </c>
      <c r="J9" s="128">
        <v>4.3</v>
      </c>
      <c r="K9" s="128">
        <v>5.2</v>
      </c>
      <c r="L9" s="136">
        <v>5.6</v>
      </c>
      <c r="R9" s="1"/>
      <c r="S9" s="1"/>
    </row>
    <row r="10" spans="2:19" x14ac:dyDescent="0.45">
      <c r="B10" s="2"/>
      <c r="C10" s="129">
        <v>25000000</v>
      </c>
      <c r="D10" s="130" t="s">
        <v>100</v>
      </c>
      <c r="E10" s="128">
        <v>3.6</v>
      </c>
      <c r="F10" s="128">
        <v>5.2</v>
      </c>
      <c r="G10" s="128">
        <v>4</v>
      </c>
      <c r="H10" s="128">
        <v>4.9000000000000004</v>
      </c>
      <c r="I10" s="128">
        <v>5.3</v>
      </c>
      <c r="J10" s="128">
        <v>4.5999999999999996</v>
      </c>
      <c r="K10" s="128">
        <v>5.5</v>
      </c>
      <c r="L10" s="136">
        <v>5.9</v>
      </c>
      <c r="R10" s="1"/>
      <c r="S10" s="1"/>
    </row>
    <row r="11" spans="2:19" x14ac:dyDescent="0.45">
      <c r="B11" s="2"/>
      <c r="C11" s="131">
        <v>30000000</v>
      </c>
      <c r="D11" s="133" t="s">
        <v>101</v>
      </c>
      <c r="E11" s="132">
        <v>3.8</v>
      </c>
      <c r="F11" s="132">
        <v>5.4</v>
      </c>
      <c r="G11" s="132">
        <v>4.2</v>
      </c>
      <c r="H11" s="132">
        <v>5.0999999999999996</v>
      </c>
      <c r="I11" s="132">
        <v>5.5</v>
      </c>
      <c r="J11" s="132">
        <v>4.9000000000000004</v>
      </c>
      <c r="K11" s="132">
        <v>5.8</v>
      </c>
      <c r="L11" s="137">
        <v>6.2</v>
      </c>
      <c r="R11" s="1"/>
      <c r="S11" s="1"/>
    </row>
    <row r="12" spans="2:19" x14ac:dyDescent="0.45">
      <c r="C12" s="1" t="s">
        <v>102</v>
      </c>
      <c r="R12" s="1"/>
      <c r="S12" s="1"/>
    </row>
    <row r="13" spans="2:19" ht="21" customHeight="1" x14ac:dyDescent="0.45">
      <c r="R13" s="1"/>
      <c r="S13" s="1"/>
    </row>
    <row r="14" spans="2:19" ht="15.5" x14ac:dyDescent="0.45">
      <c r="C14" s="274" t="s">
        <v>103</v>
      </c>
      <c r="D14" s="274"/>
      <c r="E14" s="274"/>
      <c r="F14" s="121"/>
      <c r="G14" s="1" t="s">
        <v>104</v>
      </c>
      <c r="R14" s="1"/>
      <c r="S14" s="1"/>
    </row>
    <row r="15" spans="2:19" ht="25.5" customHeight="1" x14ac:dyDescent="0.45">
      <c r="B15" s="120"/>
      <c r="C15" s="122" t="s">
        <v>105</v>
      </c>
      <c r="D15" s="123" t="s">
        <v>106</v>
      </c>
      <c r="E15" s="134" t="s">
        <v>107</v>
      </c>
      <c r="R15" s="1"/>
      <c r="S15" s="1"/>
    </row>
    <row r="16" spans="2:19" x14ac:dyDescent="0.45">
      <c r="B16" s="125"/>
      <c r="C16" s="126">
        <v>5000000</v>
      </c>
      <c r="D16" s="130" t="s">
        <v>108</v>
      </c>
      <c r="E16" s="135">
        <v>5</v>
      </c>
      <c r="R16" s="1"/>
      <c r="S16" s="1"/>
    </row>
    <row r="17" spans="2:19" x14ac:dyDescent="0.45">
      <c r="B17" s="2"/>
      <c r="C17" s="129">
        <v>10000000</v>
      </c>
      <c r="D17" s="130" t="s">
        <v>109</v>
      </c>
      <c r="E17" s="135">
        <v>7</v>
      </c>
      <c r="R17" s="1"/>
      <c r="S17" s="1"/>
    </row>
    <row r="18" spans="2:19" x14ac:dyDescent="0.45">
      <c r="B18" s="2"/>
      <c r="C18" s="129">
        <v>15000000</v>
      </c>
      <c r="D18" s="130" t="s">
        <v>110</v>
      </c>
      <c r="E18" s="136">
        <v>7.5</v>
      </c>
      <c r="R18" s="1"/>
      <c r="S18" s="1"/>
    </row>
    <row r="19" spans="2:19" x14ac:dyDescent="0.45">
      <c r="B19" s="2"/>
      <c r="C19" s="129">
        <v>20000000</v>
      </c>
      <c r="D19" s="130" t="s">
        <v>111</v>
      </c>
      <c r="E19" s="136">
        <v>8</v>
      </c>
      <c r="R19" s="1"/>
      <c r="S19" s="1"/>
    </row>
    <row r="20" spans="2:19" x14ac:dyDescent="0.45">
      <c r="B20" s="2"/>
      <c r="C20" s="129">
        <v>25000000</v>
      </c>
      <c r="D20" s="130" t="s">
        <v>112</v>
      </c>
      <c r="E20" s="136">
        <v>8.5</v>
      </c>
      <c r="R20" s="1"/>
      <c r="S20" s="1"/>
    </row>
    <row r="21" spans="2:19" x14ac:dyDescent="0.45">
      <c r="B21" s="2"/>
      <c r="C21" s="131">
        <v>30000000</v>
      </c>
      <c r="D21" s="133" t="s">
        <v>113</v>
      </c>
      <c r="E21" s="137">
        <v>9</v>
      </c>
      <c r="R21" s="1"/>
      <c r="S21" s="1"/>
    </row>
  </sheetData>
  <mergeCells count="2">
    <mergeCell ref="C4:E4"/>
    <mergeCell ref="C14:E1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B5:O50"/>
  <sheetViews>
    <sheetView showGridLines="0" tabSelected="1" zoomScale="85" zoomScaleNormal="85" workbookViewId="0">
      <selection activeCell="Q24" sqref="Q24"/>
    </sheetView>
  </sheetViews>
  <sheetFormatPr defaultColWidth="9" defaultRowHeight="14" x14ac:dyDescent="0.45"/>
  <cols>
    <col min="1" max="1" width="1.5" style="158" customWidth="1"/>
    <col min="2" max="2" width="13" style="158" customWidth="1"/>
    <col min="3" max="3" width="8.58203125" style="158" customWidth="1"/>
    <col min="4" max="4" width="9" style="158" customWidth="1"/>
    <col min="5" max="5" width="25.1640625" style="158" customWidth="1"/>
    <col min="6" max="6" width="11.58203125" style="158" customWidth="1"/>
    <col min="7" max="7" width="45.58203125" style="158" hidden="1" customWidth="1"/>
    <col min="8" max="8" width="24.4140625" style="158" customWidth="1"/>
    <col min="9" max="10" width="9" style="158"/>
    <col min="11" max="11" width="10.1640625" style="158" customWidth="1"/>
    <col min="12" max="12" width="45.58203125" style="158" customWidth="1"/>
    <col min="13" max="16384" width="9" style="158"/>
  </cols>
  <sheetData>
    <row r="5" spans="2:12" s="157" customFormat="1" ht="10" customHeight="1" x14ac:dyDescent="0.45">
      <c r="G5" s="158"/>
    </row>
    <row r="6" spans="2:12" s="250" customFormat="1" ht="22.75" customHeight="1" x14ac:dyDescent="0.45">
      <c r="B6" s="279" t="s">
        <v>159</v>
      </c>
      <c r="C6" s="277" t="s">
        <v>378</v>
      </c>
      <c r="D6" s="277" t="s">
        <v>162</v>
      </c>
      <c r="E6" s="277"/>
      <c r="F6" s="277" t="s">
        <v>163</v>
      </c>
      <c r="G6" s="278" t="s">
        <v>327</v>
      </c>
      <c r="H6" s="278" t="s">
        <v>160</v>
      </c>
      <c r="I6" s="276"/>
      <c r="J6" s="276"/>
      <c r="K6" s="279" t="s">
        <v>161</v>
      </c>
      <c r="L6" s="275" t="s">
        <v>379</v>
      </c>
    </row>
    <row r="7" spans="2:12" s="250" customFormat="1" ht="17.399999999999999" customHeight="1" x14ac:dyDescent="0.45">
      <c r="B7" s="279"/>
      <c r="C7" s="277"/>
      <c r="D7" s="277"/>
      <c r="E7" s="277"/>
      <c r="F7" s="277"/>
      <c r="G7" s="278"/>
      <c r="H7" s="278"/>
      <c r="I7" s="251" t="s">
        <v>173</v>
      </c>
      <c r="J7" s="251" t="s">
        <v>172</v>
      </c>
      <c r="K7" s="279"/>
      <c r="L7" s="275"/>
    </row>
    <row r="8" spans="2:12" s="206" customFormat="1" ht="18" customHeight="1" x14ac:dyDescent="0.45">
      <c r="B8" s="372" t="s">
        <v>414</v>
      </c>
      <c r="C8" s="172" t="s">
        <v>165</v>
      </c>
      <c r="D8" s="281" t="s">
        <v>454</v>
      </c>
      <c r="E8" s="281"/>
      <c r="F8" s="208" t="s">
        <v>164</v>
      </c>
      <c r="G8" s="211" t="s">
        <v>381</v>
      </c>
      <c r="H8" s="213">
        <v>10000000</v>
      </c>
      <c r="I8" s="192">
        <v>2.5000000000000001E-2</v>
      </c>
      <c r="J8" s="192">
        <v>2.1000000000000001E-2</v>
      </c>
      <c r="K8" s="214">
        <v>1</v>
      </c>
      <c r="L8" s="215" t="s">
        <v>380</v>
      </c>
    </row>
    <row r="9" spans="2:12" s="206" customFormat="1" ht="18" customHeight="1" x14ac:dyDescent="0.45">
      <c r="B9" s="373"/>
      <c r="C9" s="172" t="s">
        <v>168</v>
      </c>
      <c r="D9" s="281" t="s">
        <v>455</v>
      </c>
      <c r="E9" s="281"/>
      <c r="F9" s="208" t="s">
        <v>164</v>
      </c>
      <c r="G9" s="211" t="s">
        <v>447</v>
      </c>
      <c r="H9" s="213">
        <v>15000000</v>
      </c>
      <c r="I9" s="193">
        <v>1.2999999999999999E-3</v>
      </c>
      <c r="J9" s="209">
        <v>0.25</v>
      </c>
      <c r="K9" s="214">
        <v>1</v>
      </c>
      <c r="L9" s="215" t="s">
        <v>380</v>
      </c>
    </row>
    <row r="10" spans="2:12" s="206" customFormat="1" ht="18" customHeight="1" x14ac:dyDescent="0.45">
      <c r="B10" s="373"/>
      <c r="C10" s="172" t="s">
        <v>168</v>
      </c>
      <c r="D10" s="282" t="s">
        <v>435</v>
      </c>
      <c r="E10" s="283"/>
      <c r="F10" s="173" t="s">
        <v>164</v>
      </c>
      <c r="G10" s="170" t="s">
        <v>436</v>
      </c>
      <c r="H10" s="213">
        <v>20000000</v>
      </c>
      <c r="I10" s="217">
        <v>5.0000000000000001E-4</v>
      </c>
      <c r="J10" s="188"/>
      <c r="K10" s="272">
        <v>1</v>
      </c>
      <c r="L10" s="215" t="s">
        <v>380</v>
      </c>
    </row>
    <row r="11" spans="2:12" s="206" customFormat="1" ht="18" customHeight="1" x14ac:dyDescent="0.45">
      <c r="B11" s="373"/>
      <c r="C11" s="172" t="s">
        <v>168</v>
      </c>
      <c r="D11" s="282" t="s">
        <v>437</v>
      </c>
      <c r="E11" s="283"/>
      <c r="F11" s="173" t="s">
        <v>164</v>
      </c>
      <c r="G11" s="170" t="s">
        <v>438</v>
      </c>
      <c r="H11" s="213">
        <v>10000000</v>
      </c>
      <c r="I11" s="219">
        <v>1E-3</v>
      </c>
      <c r="J11" s="188"/>
      <c r="K11" s="272">
        <v>1</v>
      </c>
      <c r="L11" s="215" t="s">
        <v>380</v>
      </c>
    </row>
    <row r="12" spans="2:12" s="206" customFormat="1" ht="18" customHeight="1" x14ac:dyDescent="0.45">
      <c r="B12" s="373"/>
      <c r="C12" s="172" t="s">
        <v>165</v>
      </c>
      <c r="D12" s="281" t="s">
        <v>279</v>
      </c>
      <c r="E12" s="281"/>
      <c r="F12" s="381" t="s">
        <v>167</v>
      </c>
      <c r="G12" s="382" t="s">
        <v>169</v>
      </c>
      <c r="H12" s="383">
        <v>6000</v>
      </c>
      <c r="I12" s="192">
        <v>2E-3</v>
      </c>
      <c r="J12" s="209">
        <v>0.9</v>
      </c>
      <c r="K12" s="207" t="s">
        <v>158</v>
      </c>
      <c r="L12" s="210"/>
    </row>
    <row r="13" spans="2:12" s="206" customFormat="1" ht="18" customHeight="1" x14ac:dyDescent="0.45">
      <c r="B13" s="373"/>
      <c r="C13" s="172" t="s">
        <v>165</v>
      </c>
      <c r="D13" s="281" t="s">
        <v>206</v>
      </c>
      <c r="E13" s="281"/>
      <c r="F13" s="381" t="s">
        <v>167</v>
      </c>
      <c r="G13" s="384" t="s">
        <v>460</v>
      </c>
      <c r="H13" s="383">
        <v>6000</v>
      </c>
      <c r="I13" s="192">
        <v>3.5000000000000003E-2</v>
      </c>
      <c r="J13" s="209">
        <v>0.9</v>
      </c>
      <c r="K13" s="207" t="s">
        <v>158</v>
      </c>
      <c r="L13" s="210"/>
    </row>
    <row r="14" spans="2:12" s="206" customFormat="1" ht="18" customHeight="1" x14ac:dyDescent="0.45">
      <c r="B14" s="373"/>
      <c r="C14" s="172" t="s">
        <v>165</v>
      </c>
      <c r="D14" s="281" t="s">
        <v>335</v>
      </c>
      <c r="E14" s="281"/>
      <c r="F14" s="381" t="s">
        <v>167</v>
      </c>
      <c r="G14" s="384" t="s">
        <v>461</v>
      </c>
      <c r="H14" s="383">
        <v>500</v>
      </c>
      <c r="I14" s="192">
        <v>0.03</v>
      </c>
      <c r="J14" s="238"/>
      <c r="K14" s="207" t="s">
        <v>158</v>
      </c>
      <c r="L14" s="210"/>
    </row>
    <row r="15" spans="2:12" s="206" customFormat="1" ht="18" customHeight="1" x14ac:dyDescent="0.45">
      <c r="B15" s="373"/>
      <c r="C15" s="172" t="s">
        <v>165</v>
      </c>
      <c r="D15" s="281" t="s">
        <v>456</v>
      </c>
      <c r="E15" s="281"/>
      <c r="F15" s="381" t="s">
        <v>167</v>
      </c>
      <c r="G15" s="384" t="s">
        <v>453</v>
      </c>
      <c r="H15" s="383">
        <v>500</v>
      </c>
      <c r="I15" s="192">
        <v>6.0000000000000001E-3</v>
      </c>
      <c r="J15" s="238"/>
      <c r="K15" s="207" t="s">
        <v>158</v>
      </c>
      <c r="L15" s="210"/>
    </row>
    <row r="16" spans="2:12" s="161" customFormat="1" ht="18" customHeight="1" x14ac:dyDescent="0.45">
      <c r="B16" s="373"/>
      <c r="C16" s="173" t="s">
        <v>166</v>
      </c>
      <c r="D16" s="281" t="s">
        <v>457</v>
      </c>
      <c r="E16" s="281"/>
      <c r="F16" s="385" t="s">
        <v>167</v>
      </c>
      <c r="G16" s="386" t="s">
        <v>462</v>
      </c>
      <c r="H16" s="383">
        <v>500</v>
      </c>
      <c r="I16" s="219">
        <v>2E-3</v>
      </c>
      <c r="J16" s="221">
        <v>0.01</v>
      </c>
      <c r="K16" s="172" t="s">
        <v>158</v>
      </c>
      <c r="L16" s="181"/>
    </row>
    <row r="17" spans="2:15" s="157" customFormat="1" ht="18" customHeight="1" x14ac:dyDescent="0.45">
      <c r="B17" s="373"/>
      <c r="C17" s="172" t="s">
        <v>165</v>
      </c>
      <c r="D17" s="282" t="s">
        <v>318</v>
      </c>
      <c r="E17" s="283"/>
      <c r="F17" s="387" t="s">
        <v>167</v>
      </c>
      <c r="G17" s="224" t="s">
        <v>463</v>
      </c>
      <c r="H17" s="383">
        <v>500</v>
      </c>
      <c r="I17" s="193">
        <v>1.1999999999999999E-3</v>
      </c>
      <c r="J17" s="179"/>
      <c r="K17" s="174" t="s">
        <v>158</v>
      </c>
      <c r="L17" s="182"/>
    </row>
    <row r="18" spans="2:15" s="165" customFormat="1" ht="18" customHeight="1" x14ac:dyDescent="0.45">
      <c r="B18" s="373"/>
      <c r="C18" s="173" t="s">
        <v>165</v>
      </c>
      <c r="D18" s="281" t="s">
        <v>458</v>
      </c>
      <c r="E18" s="281"/>
      <c r="F18" s="385" t="s">
        <v>167</v>
      </c>
      <c r="G18" s="386" t="s">
        <v>464</v>
      </c>
      <c r="H18" s="383">
        <v>500</v>
      </c>
      <c r="I18" s="203">
        <v>3.5000000000000001E-3</v>
      </c>
      <c r="J18" s="223">
        <v>0.01</v>
      </c>
      <c r="K18" s="175" t="s">
        <v>158</v>
      </c>
      <c r="L18" s="182" t="s">
        <v>170</v>
      </c>
    </row>
    <row r="19" spans="2:15" s="157" customFormat="1" ht="18" customHeight="1" x14ac:dyDescent="0.45">
      <c r="B19" s="373"/>
      <c r="C19" s="172" t="s">
        <v>165</v>
      </c>
      <c r="D19" s="288" t="s">
        <v>280</v>
      </c>
      <c r="E19" s="288"/>
      <c r="F19" s="385" t="s">
        <v>167</v>
      </c>
      <c r="G19" s="224" t="s">
        <v>201</v>
      </c>
      <c r="H19" s="383">
        <v>500</v>
      </c>
      <c r="I19" s="193">
        <v>3.5000000000000001E-3</v>
      </c>
      <c r="J19" s="179"/>
      <c r="K19" s="184" t="s">
        <v>44</v>
      </c>
      <c r="L19" s="210" t="s">
        <v>383</v>
      </c>
    </row>
    <row r="20" spans="2:15" s="157" customFormat="1" ht="18" customHeight="1" x14ac:dyDescent="0.45">
      <c r="B20" s="373"/>
      <c r="C20" s="172" t="s">
        <v>166</v>
      </c>
      <c r="D20" s="288" t="s">
        <v>287</v>
      </c>
      <c r="E20" s="288"/>
      <c r="F20" s="385" t="s">
        <v>167</v>
      </c>
      <c r="G20" s="224" t="s">
        <v>288</v>
      </c>
      <c r="H20" s="383">
        <v>500</v>
      </c>
      <c r="I20" s="192">
        <v>5.0000000000000001E-3</v>
      </c>
      <c r="J20" s="179"/>
      <c r="K20" s="184" t="s">
        <v>44</v>
      </c>
      <c r="L20" s="180" t="s">
        <v>384</v>
      </c>
    </row>
    <row r="21" spans="2:15" s="157" customFormat="1" ht="18" customHeight="1" x14ac:dyDescent="0.45">
      <c r="B21" s="373"/>
      <c r="C21" s="172" t="s">
        <v>165</v>
      </c>
      <c r="D21" s="281" t="s">
        <v>180</v>
      </c>
      <c r="E21" s="281"/>
      <c r="F21" s="385" t="s">
        <v>167</v>
      </c>
      <c r="G21" s="382" t="s">
        <v>171</v>
      </c>
      <c r="H21" s="388">
        <v>100</v>
      </c>
      <c r="I21" s="193">
        <v>8.0000000000000004E-4</v>
      </c>
      <c r="J21" s="179"/>
      <c r="K21" s="174" t="s">
        <v>158</v>
      </c>
      <c r="L21" s="180" t="s">
        <v>179</v>
      </c>
      <c r="O21" s="164"/>
    </row>
    <row r="22" spans="2:15" s="161" customFormat="1" ht="18" customHeight="1" x14ac:dyDescent="0.45">
      <c r="B22" s="373"/>
      <c r="C22" s="172" t="s">
        <v>168</v>
      </c>
      <c r="D22" s="281" t="s">
        <v>279</v>
      </c>
      <c r="E22" s="281"/>
      <c r="F22" s="385" t="s">
        <v>167</v>
      </c>
      <c r="G22" s="382" t="s">
        <v>169</v>
      </c>
      <c r="H22" s="389">
        <v>6000</v>
      </c>
      <c r="I22" s="219">
        <v>8.9999999999999993E-3</v>
      </c>
      <c r="J22" s="218">
        <v>0.85</v>
      </c>
      <c r="K22" s="172" t="s">
        <v>158</v>
      </c>
      <c r="L22" s="181"/>
    </row>
    <row r="23" spans="2:15" s="206" customFormat="1" ht="18" customHeight="1" x14ac:dyDescent="0.45">
      <c r="B23" s="373"/>
      <c r="C23" s="172" t="s">
        <v>168</v>
      </c>
      <c r="D23" s="281" t="s">
        <v>187</v>
      </c>
      <c r="E23" s="281"/>
      <c r="F23" s="381" t="s">
        <v>167</v>
      </c>
      <c r="G23" s="384" t="s">
        <v>392</v>
      </c>
      <c r="H23" s="383">
        <v>500</v>
      </c>
      <c r="I23" s="222">
        <v>2E-3</v>
      </c>
      <c r="J23" s="179"/>
      <c r="K23" s="207" t="s">
        <v>158</v>
      </c>
      <c r="L23" s="210"/>
    </row>
    <row r="24" spans="2:15" s="206" customFormat="1" ht="18" customHeight="1" x14ac:dyDescent="0.45">
      <c r="B24" s="373"/>
      <c r="C24" s="172" t="s">
        <v>168</v>
      </c>
      <c r="D24" s="281" t="s">
        <v>434</v>
      </c>
      <c r="E24" s="281"/>
      <c r="F24" s="381" t="s">
        <v>167</v>
      </c>
      <c r="G24" s="384" t="s">
        <v>413</v>
      </c>
      <c r="H24" s="383">
        <v>500</v>
      </c>
      <c r="I24" s="222">
        <v>1E-3</v>
      </c>
      <c r="J24" s="216">
        <v>2.0000000000000001E-4</v>
      </c>
      <c r="K24" s="207" t="s">
        <v>158</v>
      </c>
      <c r="L24" s="210"/>
    </row>
    <row r="25" spans="2:15" s="206" customFormat="1" ht="18" customHeight="1" x14ac:dyDescent="0.45">
      <c r="B25" s="373"/>
      <c r="C25" s="172" t="s">
        <v>168</v>
      </c>
      <c r="D25" s="281" t="s">
        <v>205</v>
      </c>
      <c r="E25" s="281"/>
      <c r="F25" s="381" t="s">
        <v>167</v>
      </c>
      <c r="G25" s="384" t="s">
        <v>452</v>
      </c>
      <c r="H25" s="383">
        <v>500</v>
      </c>
      <c r="I25" s="203">
        <v>5.0000000000000001E-4</v>
      </c>
      <c r="J25" s="179"/>
      <c r="K25" s="207" t="s">
        <v>158</v>
      </c>
      <c r="L25" s="210"/>
    </row>
    <row r="26" spans="2:15" s="206" customFormat="1" ht="18" customHeight="1" x14ac:dyDescent="0.45">
      <c r="B26" s="373"/>
      <c r="C26" s="172" t="s">
        <v>168</v>
      </c>
      <c r="D26" s="281" t="s">
        <v>287</v>
      </c>
      <c r="E26" s="281"/>
      <c r="F26" s="381" t="s">
        <v>167</v>
      </c>
      <c r="G26" s="224" t="s">
        <v>288</v>
      </c>
      <c r="H26" s="383">
        <v>500</v>
      </c>
      <c r="I26" s="222">
        <v>2E-3</v>
      </c>
      <c r="J26" s="179"/>
      <c r="K26" s="184" t="s">
        <v>44</v>
      </c>
      <c r="L26" s="180" t="s">
        <v>384</v>
      </c>
    </row>
    <row r="27" spans="2:15" s="206" customFormat="1" ht="18" customHeight="1" x14ac:dyDescent="0.45">
      <c r="B27" s="373"/>
      <c r="C27" s="207" t="s">
        <v>168</v>
      </c>
      <c r="D27" s="286" t="s">
        <v>203</v>
      </c>
      <c r="E27" s="287"/>
      <c r="F27" s="381" t="s">
        <v>167</v>
      </c>
      <c r="G27" s="384" t="s">
        <v>202</v>
      </c>
      <c r="H27" s="390">
        <v>100</v>
      </c>
      <c r="I27" s="193">
        <v>1E-4</v>
      </c>
      <c r="J27" s="179"/>
      <c r="K27" s="207" t="s">
        <v>158</v>
      </c>
      <c r="L27" s="210" t="s">
        <v>179</v>
      </c>
      <c r="O27" s="212"/>
    </row>
    <row r="28" spans="2:15" s="157" customFormat="1" ht="18" customHeight="1" x14ac:dyDescent="0.45">
      <c r="B28" s="373"/>
      <c r="C28" s="174" t="s">
        <v>166</v>
      </c>
      <c r="D28" s="375" t="s">
        <v>459</v>
      </c>
      <c r="E28" s="376"/>
      <c r="F28" s="175" t="s">
        <v>164</v>
      </c>
      <c r="G28" s="176" t="s">
        <v>186</v>
      </c>
      <c r="H28" s="177">
        <v>1500000</v>
      </c>
      <c r="I28" s="189"/>
      <c r="J28" s="188"/>
      <c r="K28" s="289" t="s">
        <v>451</v>
      </c>
      <c r="L28" s="180"/>
    </row>
    <row r="29" spans="2:15" s="157" customFormat="1" ht="18" customHeight="1" x14ac:dyDescent="0.45">
      <c r="B29" s="373"/>
      <c r="C29" s="174" t="s">
        <v>165</v>
      </c>
      <c r="D29" s="377"/>
      <c r="E29" s="378"/>
      <c r="F29" s="174" t="s">
        <v>164</v>
      </c>
      <c r="G29" s="190" t="s">
        <v>450</v>
      </c>
      <c r="H29" s="191">
        <v>1000000</v>
      </c>
      <c r="I29" s="186">
        <v>5.0000000000000001E-3</v>
      </c>
      <c r="J29" s="188"/>
      <c r="K29" s="290"/>
      <c r="L29" s="284" t="s">
        <v>382</v>
      </c>
    </row>
    <row r="30" spans="2:15" s="157" customFormat="1" ht="18" customHeight="1" x14ac:dyDescent="0.45">
      <c r="B30" s="373"/>
      <c r="C30" s="174" t="s">
        <v>168</v>
      </c>
      <c r="D30" s="379"/>
      <c r="E30" s="380"/>
      <c r="F30" s="175" t="s">
        <v>164</v>
      </c>
      <c r="G30" s="178" t="s">
        <v>449</v>
      </c>
      <c r="H30" s="185">
        <v>2000000</v>
      </c>
      <c r="I30" s="204">
        <v>0.02</v>
      </c>
      <c r="J30" s="188"/>
      <c r="K30" s="291"/>
      <c r="L30" s="285"/>
    </row>
    <row r="31" spans="2:15" s="157" customFormat="1" ht="18" customHeight="1" x14ac:dyDescent="0.45">
      <c r="B31" s="374"/>
      <c r="C31" s="174" t="s">
        <v>166</v>
      </c>
      <c r="D31" s="280" t="s">
        <v>290</v>
      </c>
      <c r="E31" s="280"/>
      <c r="F31" s="175" t="s">
        <v>164</v>
      </c>
      <c r="G31" s="176" t="s">
        <v>291</v>
      </c>
      <c r="H31" s="185">
        <v>3000000</v>
      </c>
      <c r="I31" s="183">
        <v>6.4999999999999997E-3</v>
      </c>
      <c r="J31" s="179"/>
      <c r="K31" s="187">
        <v>1</v>
      </c>
      <c r="L31" s="180" t="s">
        <v>204</v>
      </c>
    </row>
    <row r="32" spans="2:15" x14ac:dyDescent="0.45">
      <c r="B32" s="159"/>
      <c r="C32" s="159"/>
      <c r="D32" s="159"/>
      <c r="E32" s="159"/>
      <c r="F32" s="160"/>
      <c r="G32" s="159"/>
      <c r="H32" s="159"/>
      <c r="I32" s="159"/>
      <c r="J32" s="159"/>
      <c r="K32" s="159"/>
      <c r="L32" s="159"/>
    </row>
    <row r="33" spans="2:10" x14ac:dyDescent="0.45">
      <c r="I33" s="205"/>
    </row>
    <row r="34" spans="2:10" x14ac:dyDescent="0.45">
      <c r="B34" s="220"/>
    </row>
    <row r="35" spans="2:10" x14ac:dyDescent="0.45">
      <c r="B35" s="220"/>
    </row>
    <row r="37" spans="2:10" x14ac:dyDescent="0.45">
      <c r="J37" s="205"/>
    </row>
    <row r="50" spans="5:5" x14ac:dyDescent="0.45">
      <c r="E50" s="163"/>
    </row>
  </sheetData>
  <mergeCells count="34">
    <mergeCell ref="L29:L30"/>
    <mergeCell ref="K28:K30"/>
    <mergeCell ref="D28:E30"/>
    <mergeCell ref="D15:E15"/>
    <mergeCell ref="D26:E26"/>
    <mergeCell ref="D16:E16"/>
    <mergeCell ref="D21:E21"/>
    <mergeCell ref="D25:E25"/>
    <mergeCell ref="D22:E22"/>
    <mergeCell ref="D23:E23"/>
    <mergeCell ref="D24:E24"/>
    <mergeCell ref="D27:E27"/>
    <mergeCell ref="D20:E20"/>
    <mergeCell ref="D19:E19"/>
    <mergeCell ref="D17:E17"/>
    <mergeCell ref="D18:E18"/>
    <mergeCell ref="D9:E9"/>
    <mergeCell ref="D14:E14"/>
    <mergeCell ref="D12:E12"/>
    <mergeCell ref="D8:E8"/>
    <mergeCell ref="D10:E10"/>
    <mergeCell ref="D11:E11"/>
    <mergeCell ref="D13:E13"/>
    <mergeCell ref="D31:E31"/>
    <mergeCell ref="B8:B31"/>
    <mergeCell ref="L6:L7"/>
    <mergeCell ref="I6:J6"/>
    <mergeCell ref="F6:F7"/>
    <mergeCell ref="G6:G7"/>
    <mergeCell ref="H6:H7"/>
    <mergeCell ref="B6:B7"/>
    <mergeCell ref="C6:C7"/>
    <mergeCell ref="D6:E7"/>
    <mergeCell ref="K6:K7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3"/>
  <sheetViews>
    <sheetView zoomScaleNormal="100" workbookViewId="0"/>
  </sheetViews>
  <sheetFormatPr defaultColWidth="9" defaultRowHeight="11.5" x14ac:dyDescent="0.45"/>
  <cols>
    <col min="1" max="1" width="2.58203125" style="4" customWidth="1"/>
    <col min="2" max="2" width="2.1640625" style="4" customWidth="1"/>
    <col min="3" max="3" width="12.1640625" style="4" customWidth="1"/>
    <col min="4" max="4" width="16" style="4" customWidth="1"/>
    <col min="5" max="5" width="24.4140625" style="4" bestFit="1" customWidth="1"/>
    <col min="6" max="6" width="17.08203125" style="4" customWidth="1"/>
    <col min="7" max="7" width="13.1640625" style="4" customWidth="1"/>
    <col min="8" max="8" width="15" style="4" customWidth="1"/>
    <col min="9" max="9" width="11" style="4" customWidth="1"/>
    <col min="10" max="10" width="13.6640625" style="4" customWidth="1"/>
    <col min="11" max="11" width="9.9140625" style="4" customWidth="1"/>
    <col min="12" max="12" width="11.08203125" style="4" customWidth="1"/>
    <col min="13" max="14" width="9.58203125" style="4" customWidth="1"/>
    <col min="15" max="15" width="15.9140625" style="4" bestFit="1" customWidth="1"/>
    <col min="16" max="16" width="2.5" style="4" customWidth="1"/>
    <col min="17" max="17" width="19" style="4" customWidth="1"/>
    <col min="18" max="18" width="16.08203125" style="4" bestFit="1" customWidth="1"/>
    <col min="19" max="19" width="17.9140625" style="4" bestFit="1" customWidth="1"/>
    <col min="20" max="16384" width="9" style="4"/>
  </cols>
  <sheetData>
    <row r="1" spans="2:20" ht="12" thickBot="1" x14ac:dyDescent="0.5"/>
    <row r="2" spans="2:20" s="9" customFormat="1" ht="16.5" customHeight="1" thickTop="1" x14ac:dyDescent="0.25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8"/>
    </row>
    <row r="3" spans="2:20" s="9" customFormat="1" ht="26.25" customHeight="1" x14ac:dyDescent="0.25">
      <c r="B3" s="10"/>
      <c r="C3" s="296" t="s">
        <v>47</v>
      </c>
      <c r="D3" s="296"/>
      <c r="E3" s="11"/>
      <c r="F3" s="11"/>
      <c r="G3" s="13"/>
      <c r="H3" s="14"/>
      <c r="I3" s="15"/>
      <c r="J3" s="11"/>
      <c r="K3" s="11"/>
      <c r="L3" s="11"/>
      <c r="M3" s="11"/>
      <c r="N3" s="11"/>
      <c r="O3" s="11"/>
      <c r="P3" s="12"/>
      <c r="R3" s="8"/>
    </row>
    <row r="4" spans="2:20" s="9" customFormat="1" ht="8.25" customHeight="1" thickBot="1" x14ac:dyDescent="0.3">
      <c r="B4" s="10"/>
      <c r="C4" s="16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</row>
    <row r="5" spans="2:20" s="22" customFormat="1" ht="18" customHeight="1" x14ac:dyDescent="0.45">
      <c r="B5" s="17"/>
      <c r="C5" s="18" t="s">
        <v>0</v>
      </c>
      <c r="D5" s="19" t="s">
        <v>29</v>
      </c>
      <c r="E5" s="19" t="s">
        <v>30</v>
      </c>
      <c r="F5" s="19" t="s">
        <v>31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20" t="s">
        <v>12</v>
      </c>
      <c r="P5" s="21"/>
    </row>
    <row r="6" spans="2:20" s="72" customFormat="1" ht="17.149999999999999" customHeight="1" x14ac:dyDescent="0.45">
      <c r="B6" s="61"/>
      <c r="C6" s="297" t="s">
        <v>13</v>
      </c>
      <c r="D6" s="62" t="s">
        <v>18</v>
      </c>
      <c r="E6" s="63" t="s">
        <v>19</v>
      </c>
      <c r="F6" s="64" t="s">
        <v>37</v>
      </c>
      <c r="G6" s="65">
        <v>3400000</v>
      </c>
      <c r="H6" s="301" t="s">
        <v>44</v>
      </c>
      <c r="I6" s="66">
        <v>7000</v>
      </c>
      <c r="J6" s="67">
        <f>I6*G6/1000</f>
        <v>23800000</v>
      </c>
      <c r="K6" s="68">
        <v>1.4999999999999999E-2</v>
      </c>
      <c r="L6" s="67">
        <f t="shared" ref="L6:L7" si="0">K6*G6</f>
        <v>51000</v>
      </c>
      <c r="M6" s="292">
        <f>O6/L8</f>
        <v>157.48031496062993</v>
      </c>
      <c r="N6" s="292">
        <f>O6/G8*1000</f>
        <v>2150.5376344086021</v>
      </c>
      <c r="O6" s="302">
        <v>10000000</v>
      </c>
      <c r="P6" s="69"/>
      <c r="Q6" s="70"/>
      <c r="R6" s="71"/>
      <c r="S6" s="71"/>
    </row>
    <row r="7" spans="2:20" s="76" customFormat="1" ht="17.149999999999999" customHeight="1" x14ac:dyDescent="0.25">
      <c r="B7" s="73"/>
      <c r="C7" s="297"/>
      <c r="D7" s="62" t="s">
        <v>18</v>
      </c>
      <c r="E7" s="64" t="s">
        <v>20</v>
      </c>
      <c r="F7" s="64" t="s">
        <v>37</v>
      </c>
      <c r="G7" s="65">
        <v>1250000</v>
      </c>
      <c r="H7" s="301"/>
      <c r="I7" s="66">
        <v>5000</v>
      </c>
      <c r="J7" s="67">
        <f>I7*G7/1000</f>
        <v>6250000</v>
      </c>
      <c r="K7" s="74">
        <v>0.01</v>
      </c>
      <c r="L7" s="67">
        <f t="shared" si="0"/>
        <v>12500</v>
      </c>
      <c r="M7" s="292"/>
      <c r="N7" s="292"/>
      <c r="O7" s="302"/>
      <c r="P7" s="75"/>
      <c r="Q7" s="70"/>
      <c r="R7" s="71"/>
      <c r="S7" s="71"/>
      <c r="T7" s="72"/>
    </row>
    <row r="8" spans="2:20" s="32" customFormat="1" ht="18" customHeight="1" thickBot="1" x14ac:dyDescent="0.5">
      <c r="B8" s="23"/>
      <c r="C8" s="293" t="s">
        <v>23</v>
      </c>
      <c r="D8" s="294"/>
      <c r="E8" s="294"/>
      <c r="F8" s="294"/>
      <c r="G8" s="34">
        <f>SUM(G6:G7)</f>
        <v>4650000</v>
      </c>
      <c r="H8" s="108"/>
      <c r="I8" s="35"/>
      <c r="J8" s="34">
        <f>SUM(J6:J7)</f>
        <v>30050000</v>
      </c>
      <c r="K8" s="36">
        <f>L8/G8</f>
        <v>1.3655913978494624E-2</v>
      </c>
      <c r="L8" s="34">
        <f>SUM(L6:L7)</f>
        <v>63500</v>
      </c>
      <c r="M8" s="318" t="s">
        <v>24</v>
      </c>
      <c r="N8" s="318"/>
      <c r="O8" s="37">
        <f>J8/O6</f>
        <v>3.0049999999999999</v>
      </c>
      <c r="P8" s="29"/>
      <c r="S8" s="31"/>
    </row>
    <row r="9" spans="2:20" s="32" customFormat="1" ht="9" customHeight="1" thickBot="1" x14ac:dyDescent="0.5">
      <c r="B9" s="23"/>
      <c r="C9" s="38"/>
      <c r="D9" s="38"/>
      <c r="E9" s="38"/>
      <c r="F9" s="38"/>
      <c r="G9" s="38"/>
      <c r="H9" s="39"/>
      <c r="I9" s="38"/>
      <c r="J9" s="38"/>
      <c r="K9" s="38"/>
      <c r="L9" s="38"/>
      <c r="M9" s="38"/>
      <c r="N9" s="38"/>
      <c r="O9" s="38"/>
      <c r="P9" s="29"/>
      <c r="S9" s="31"/>
    </row>
    <row r="10" spans="2:20" s="22" customFormat="1" ht="18" customHeight="1" x14ac:dyDescent="0.45">
      <c r="B10" s="17"/>
      <c r="C10" s="18" t="s">
        <v>0</v>
      </c>
      <c r="D10" s="19" t="s">
        <v>29</v>
      </c>
      <c r="E10" s="19" t="s">
        <v>30</v>
      </c>
      <c r="F10" s="19" t="s">
        <v>31</v>
      </c>
      <c r="G10" s="19" t="s">
        <v>4</v>
      </c>
      <c r="H10" s="19" t="s">
        <v>5</v>
      </c>
      <c r="I10" s="19" t="s">
        <v>6</v>
      </c>
      <c r="J10" s="19" t="s">
        <v>7</v>
      </c>
      <c r="K10" s="19" t="s">
        <v>8</v>
      </c>
      <c r="L10" s="19" t="s">
        <v>9</v>
      </c>
      <c r="M10" s="19" t="s">
        <v>10</v>
      </c>
      <c r="N10" s="19" t="s">
        <v>11</v>
      </c>
      <c r="O10" s="20" t="s">
        <v>12</v>
      </c>
      <c r="P10" s="21"/>
      <c r="S10" s="40"/>
    </row>
    <row r="11" spans="2:20" s="72" customFormat="1" ht="17.25" customHeight="1" x14ac:dyDescent="0.45">
      <c r="B11" s="61"/>
      <c r="C11" s="297" t="s">
        <v>13</v>
      </c>
      <c r="D11" s="62" t="s">
        <v>18</v>
      </c>
      <c r="E11" s="77" t="s">
        <v>32</v>
      </c>
      <c r="F11" s="64" t="s">
        <v>37</v>
      </c>
      <c r="G11" s="78">
        <v>1850000</v>
      </c>
      <c r="H11" s="301" t="s">
        <v>44</v>
      </c>
      <c r="I11" s="66">
        <v>8000</v>
      </c>
      <c r="J11" s="67">
        <f>I11*G11/1000</f>
        <v>14800000</v>
      </c>
      <c r="K11" s="68">
        <v>2.7E-2</v>
      </c>
      <c r="L11" s="67">
        <f t="shared" ref="L11:L12" si="1">K11*G11</f>
        <v>49950</v>
      </c>
      <c r="M11" s="292">
        <f>O11/L13</f>
        <v>156.86274509803923</v>
      </c>
      <c r="N11" s="292">
        <f>O11/G13*1000</f>
        <v>3610.1083032490974</v>
      </c>
      <c r="O11" s="302">
        <v>10000000</v>
      </c>
      <c r="P11" s="69"/>
      <c r="Q11" s="70"/>
      <c r="R11" s="71"/>
      <c r="S11" s="71"/>
    </row>
    <row r="12" spans="2:20" s="76" customFormat="1" ht="18" customHeight="1" x14ac:dyDescent="0.25">
      <c r="B12" s="73"/>
      <c r="C12" s="297"/>
      <c r="D12" s="62" t="s">
        <v>18</v>
      </c>
      <c r="E12" s="79" t="s">
        <v>33</v>
      </c>
      <c r="F12" s="64" t="s">
        <v>37</v>
      </c>
      <c r="G12" s="78">
        <v>920000</v>
      </c>
      <c r="H12" s="301"/>
      <c r="I12" s="66">
        <v>6000</v>
      </c>
      <c r="J12" s="67">
        <f>I12*G12/1000</f>
        <v>5520000</v>
      </c>
      <c r="K12" s="74">
        <v>1.4999999999999999E-2</v>
      </c>
      <c r="L12" s="67">
        <f t="shared" si="1"/>
        <v>13800</v>
      </c>
      <c r="M12" s="292"/>
      <c r="N12" s="292"/>
      <c r="O12" s="302"/>
      <c r="P12" s="75"/>
      <c r="Q12" s="70"/>
      <c r="R12" s="71"/>
      <c r="S12" s="71"/>
    </row>
    <row r="13" spans="2:20" s="32" customFormat="1" ht="18" customHeight="1" thickBot="1" x14ac:dyDescent="0.5">
      <c r="B13" s="23"/>
      <c r="C13" s="293" t="s">
        <v>23</v>
      </c>
      <c r="D13" s="294"/>
      <c r="E13" s="294"/>
      <c r="F13" s="294"/>
      <c r="G13" s="34">
        <f>SUM(G11:G12)</f>
        <v>2770000</v>
      </c>
      <c r="H13" s="108"/>
      <c r="I13" s="35"/>
      <c r="J13" s="34">
        <f>SUM(J11:J12)</f>
        <v>20320000</v>
      </c>
      <c r="K13" s="36">
        <f>L13/G13</f>
        <v>2.3014440433212997E-2</v>
      </c>
      <c r="L13" s="34">
        <f>SUM(L11:L12)</f>
        <v>63750</v>
      </c>
      <c r="M13" s="318" t="s">
        <v>24</v>
      </c>
      <c r="N13" s="318"/>
      <c r="O13" s="37">
        <f>J13/O11</f>
        <v>2.032</v>
      </c>
      <c r="P13" s="29"/>
    </row>
    <row r="14" spans="2:20" s="32" customFormat="1" ht="9" customHeight="1" x14ac:dyDescent="0.45">
      <c r="B14" s="23"/>
      <c r="C14" s="38"/>
      <c r="D14" s="38"/>
      <c r="E14" s="38"/>
      <c r="F14" s="38"/>
      <c r="G14" s="38"/>
      <c r="H14" s="39"/>
      <c r="I14" s="38"/>
      <c r="J14" s="38"/>
      <c r="K14" s="38"/>
      <c r="L14" s="38"/>
      <c r="M14" s="38"/>
      <c r="N14" s="38"/>
      <c r="O14" s="38"/>
      <c r="P14" s="29"/>
    </row>
    <row r="15" spans="2:20" s="9" customFormat="1" ht="26.25" customHeight="1" x14ac:dyDescent="0.25">
      <c r="B15" s="10"/>
      <c r="C15" s="296" t="s">
        <v>48</v>
      </c>
      <c r="D15" s="296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</row>
    <row r="16" spans="2:20" s="9" customFormat="1" ht="8.25" customHeight="1" thickBot="1" x14ac:dyDescent="0.3">
      <c r="B16" s="10"/>
      <c r="C16" s="1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</row>
    <row r="17" spans="2:20" s="22" customFormat="1" ht="18" customHeight="1" x14ac:dyDescent="0.45">
      <c r="B17" s="17"/>
      <c r="C17" s="18" t="s">
        <v>0</v>
      </c>
      <c r="D17" s="19" t="s">
        <v>29</v>
      </c>
      <c r="E17" s="19" t="s">
        <v>30</v>
      </c>
      <c r="F17" s="19" t="s">
        <v>31</v>
      </c>
      <c r="G17" s="19" t="s">
        <v>4</v>
      </c>
      <c r="H17" s="19" t="s">
        <v>5</v>
      </c>
      <c r="I17" s="19" t="s">
        <v>6</v>
      </c>
      <c r="J17" s="19" t="s">
        <v>7</v>
      </c>
      <c r="K17" s="19" t="s">
        <v>8</v>
      </c>
      <c r="L17" s="19" t="s">
        <v>9</v>
      </c>
      <c r="M17" s="19" t="s">
        <v>10</v>
      </c>
      <c r="N17" s="19" t="s">
        <v>11</v>
      </c>
      <c r="O17" s="20" t="s">
        <v>12</v>
      </c>
      <c r="P17" s="21"/>
    </row>
    <row r="18" spans="2:20" s="72" customFormat="1" ht="30.75" customHeight="1" x14ac:dyDescent="0.45">
      <c r="B18" s="61"/>
      <c r="C18" s="105" t="s">
        <v>13</v>
      </c>
      <c r="D18" s="62" t="s">
        <v>18</v>
      </c>
      <c r="E18" s="63" t="s">
        <v>19</v>
      </c>
      <c r="F18" s="64" t="s">
        <v>37</v>
      </c>
      <c r="G18" s="65">
        <v>4290000</v>
      </c>
      <c r="H18" s="83" t="s">
        <v>44</v>
      </c>
      <c r="I18" s="66">
        <v>7000</v>
      </c>
      <c r="J18" s="67">
        <f>I18*G18/1000</f>
        <v>30030000</v>
      </c>
      <c r="K18" s="68">
        <v>1.4999999999999999E-2</v>
      </c>
      <c r="L18" s="67">
        <f t="shared" ref="L18" si="2">K18*G18</f>
        <v>64350</v>
      </c>
      <c r="M18" s="106">
        <f>O18/L19</f>
        <v>155.4001554001554</v>
      </c>
      <c r="N18" s="106">
        <f>O18/G19*1000</f>
        <v>2331.0023310023312</v>
      </c>
      <c r="O18" s="107">
        <v>10000000</v>
      </c>
      <c r="P18" s="69"/>
      <c r="R18" s="71"/>
    </row>
    <row r="19" spans="2:20" s="32" customFormat="1" ht="18" customHeight="1" thickBot="1" x14ac:dyDescent="0.5">
      <c r="B19" s="23"/>
      <c r="C19" s="293" t="s">
        <v>23</v>
      </c>
      <c r="D19" s="294"/>
      <c r="E19" s="294"/>
      <c r="F19" s="294"/>
      <c r="G19" s="34">
        <f>SUM(G18:G18)</f>
        <v>4290000</v>
      </c>
      <c r="H19" s="108"/>
      <c r="I19" s="35"/>
      <c r="J19" s="34">
        <f>SUM(J18:J18)</f>
        <v>30030000</v>
      </c>
      <c r="K19" s="36">
        <f>L19/G19</f>
        <v>1.4999999999999999E-2</v>
      </c>
      <c r="L19" s="34">
        <f>SUM(L18:L18)</f>
        <v>64350</v>
      </c>
      <c r="M19" s="318" t="s">
        <v>24</v>
      </c>
      <c r="N19" s="318"/>
      <c r="O19" s="37">
        <f>J19/O18</f>
        <v>3.0030000000000001</v>
      </c>
      <c r="P19" s="29"/>
      <c r="R19" s="31"/>
    </row>
    <row r="20" spans="2:20" s="32" customFormat="1" ht="9" customHeight="1" thickBot="1" x14ac:dyDescent="0.5">
      <c r="B20" s="23"/>
      <c r="C20" s="38"/>
      <c r="D20" s="38"/>
      <c r="E20" s="38"/>
      <c r="F20" s="38"/>
      <c r="G20" s="38"/>
      <c r="H20" s="39"/>
      <c r="I20" s="38"/>
      <c r="J20" s="38"/>
      <c r="K20" s="38"/>
      <c r="L20" s="38"/>
      <c r="M20" s="38"/>
      <c r="N20" s="38"/>
      <c r="O20" s="38"/>
      <c r="P20" s="29"/>
      <c r="R20" s="31"/>
    </row>
    <row r="21" spans="2:20" s="22" customFormat="1" ht="18" customHeight="1" x14ac:dyDescent="0.45">
      <c r="B21" s="17"/>
      <c r="C21" s="18" t="s">
        <v>0</v>
      </c>
      <c r="D21" s="19" t="s">
        <v>29</v>
      </c>
      <c r="E21" s="19" t="s">
        <v>30</v>
      </c>
      <c r="F21" s="19" t="s">
        <v>31</v>
      </c>
      <c r="G21" s="19" t="s">
        <v>4</v>
      </c>
      <c r="H21" s="19" t="s">
        <v>5</v>
      </c>
      <c r="I21" s="19" t="s">
        <v>6</v>
      </c>
      <c r="J21" s="19" t="s">
        <v>7</v>
      </c>
      <c r="K21" s="19" t="s">
        <v>8</v>
      </c>
      <c r="L21" s="19" t="s">
        <v>9</v>
      </c>
      <c r="M21" s="19" t="s">
        <v>10</v>
      </c>
      <c r="N21" s="19" t="s">
        <v>11</v>
      </c>
      <c r="O21" s="20" t="s">
        <v>12</v>
      </c>
      <c r="P21" s="21"/>
      <c r="R21" s="40"/>
    </row>
    <row r="22" spans="2:20" s="72" customFormat="1" ht="30.75" customHeight="1" x14ac:dyDescent="0.45">
      <c r="B22" s="61"/>
      <c r="C22" s="105" t="s">
        <v>13</v>
      </c>
      <c r="D22" s="62" t="s">
        <v>18</v>
      </c>
      <c r="E22" s="77" t="s">
        <v>32</v>
      </c>
      <c r="F22" s="64" t="s">
        <v>37</v>
      </c>
      <c r="G22" s="78">
        <v>2390000</v>
      </c>
      <c r="H22" s="83" t="s">
        <v>44</v>
      </c>
      <c r="I22" s="66">
        <v>8000</v>
      </c>
      <c r="J22" s="67">
        <f>I22*G22/1000</f>
        <v>19120000</v>
      </c>
      <c r="K22" s="68">
        <v>2.7E-2</v>
      </c>
      <c r="L22" s="67">
        <f t="shared" ref="L22" si="3">K22*G22</f>
        <v>64530</v>
      </c>
      <c r="M22" s="106">
        <f>O22/L23</f>
        <v>154.96668216333489</v>
      </c>
      <c r="N22" s="106">
        <f>O22/G23*1000</f>
        <v>4184.100418410042</v>
      </c>
      <c r="O22" s="107">
        <v>10000000</v>
      </c>
      <c r="P22" s="69"/>
      <c r="R22" s="71"/>
    </row>
    <row r="23" spans="2:20" s="32" customFormat="1" ht="18" customHeight="1" thickBot="1" x14ac:dyDescent="0.5">
      <c r="B23" s="23"/>
      <c r="C23" s="293" t="s">
        <v>23</v>
      </c>
      <c r="D23" s="294"/>
      <c r="E23" s="294"/>
      <c r="F23" s="294"/>
      <c r="G23" s="34">
        <f>SUM(G22:G22)</f>
        <v>2390000</v>
      </c>
      <c r="H23" s="108"/>
      <c r="I23" s="35"/>
      <c r="J23" s="34">
        <f>SUM(J22:J22)</f>
        <v>19120000</v>
      </c>
      <c r="K23" s="36">
        <f>L23/G23</f>
        <v>2.7E-2</v>
      </c>
      <c r="L23" s="34">
        <f>SUM(L22:L22)</f>
        <v>64530</v>
      </c>
      <c r="M23" s="318" t="s">
        <v>24</v>
      </c>
      <c r="N23" s="318"/>
      <c r="O23" s="37">
        <f>J23/O22</f>
        <v>1.9119999999999999</v>
      </c>
      <c r="P23" s="29"/>
    </row>
    <row r="24" spans="2:20" s="9" customFormat="1" ht="8.25" customHeight="1" x14ac:dyDescent="0.25">
      <c r="B24" s="10"/>
      <c r="C24" s="1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</row>
    <row r="25" spans="2:20" s="9" customFormat="1" ht="26.25" customHeight="1" x14ac:dyDescent="0.25">
      <c r="B25" s="10"/>
      <c r="C25" s="296" t="s">
        <v>45</v>
      </c>
      <c r="D25" s="296"/>
      <c r="E25" s="11"/>
      <c r="F25" s="11"/>
      <c r="G25" s="11"/>
      <c r="H25" s="41"/>
      <c r="I25" s="11"/>
      <c r="J25" s="11"/>
      <c r="K25" s="11"/>
      <c r="L25" s="11"/>
      <c r="M25" s="11"/>
      <c r="N25" s="42"/>
      <c r="O25" s="43"/>
      <c r="P25" s="12"/>
    </row>
    <row r="26" spans="2:20" s="9" customFormat="1" ht="8.25" customHeight="1" thickBot="1" x14ac:dyDescent="0.3">
      <c r="B26" s="10"/>
      <c r="C26" s="16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</row>
    <row r="27" spans="2:20" s="22" customFormat="1" ht="18" customHeight="1" x14ac:dyDescent="0.45">
      <c r="B27" s="17"/>
      <c r="C27" s="18" t="s">
        <v>0</v>
      </c>
      <c r="D27" s="19" t="s">
        <v>1</v>
      </c>
      <c r="E27" s="19" t="s">
        <v>27</v>
      </c>
      <c r="F27" s="19" t="s">
        <v>3</v>
      </c>
      <c r="G27" s="19" t="s">
        <v>4</v>
      </c>
      <c r="H27" s="19" t="s">
        <v>28</v>
      </c>
      <c r="I27" s="19" t="s">
        <v>6</v>
      </c>
      <c r="J27" s="19" t="s">
        <v>7</v>
      </c>
      <c r="K27" s="19" t="s">
        <v>8</v>
      </c>
      <c r="L27" s="19" t="s">
        <v>9</v>
      </c>
      <c r="M27" s="19" t="s">
        <v>10</v>
      </c>
      <c r="N27" s="19" t="s">
        <v>11</v>
      </c>
      <c r="O27" s="20" t="s">
        <v>12</v>
      </c>
      <c r="P27" s="21"/>
    </row>
    <row r="28" spans="2:20" s="72" customFormat="1" ht="30" customHeight="1" x14ac:dyDescent="0.45">
      <c r="B28" s="61"/>
      <c r="C28" s="297" t="s">
        <v>13</v>
      </c>
      <c r="D28" s="62" t="s">
        <v>25</v>
      </c>
      <c r="E28" s="84" t="s">
        <v>40</v>
      </c>
      <c r="F28" s="85" t="s">
        <v>41</v>
      </c>
      <c r="G28" s="65">
        <v>500000</v>
      </c>
      <c r="H28" s="298" t="s">
        <v>44</v>
      </c>
      <c r="I28" s="66">
        <v>8000</v>
      </c>
      <c r="J28" s="65">
        <f t="shared" ref="J28:J31" si="4">I28*G28/1000</f>
        <v>4000000</v>
      </c>
      <c r="K28" s="68">
        <v>8.9999999999999993E-3</v>
      </c>
      <c r="L28" s="65">
        <f t="shared" ref="L28:L31" si="5">K28*G28</f>
        <v>4500</v>
      </c>
      <c r="M28" s="292">
        <f>O28/L32</f>
        <v>137.93103448275863</v>
      </c>
      <c r="N28" s="292">
        <f>O28/G32*1000</f>
        <v>2631.5789473684213</v>
      </c>
      <c r="O28" s="302">
        <v>10000000</v>
      </c>
      <c r="P28" s="69"/>
      <c r="Q28" s="86"/>
      <c r="R28" s="70"/>
    </row>
    <row r="29" spans="2:20" s="33" customFormat="1" ht="27" customHeight="1" x14ac:dyDescent="0.25">
      <c r="B29" s="111"/>
      <c r="C29" s="297"/>
      <c r="D29" s="24" t="s">
        <v>26</v>
      </c>
      <c r="E29" s="112" t="s">
        <v>85</v>
      </c>
      <c r="F29" s="112" t="s">
        <v>43</v>
      </c>
      <c r="G29" s="113">
        <f>500000*1</f>
        <v>500000</v>
      </c>
      <c r="H29" s="299"/>
      <c r="I29" s="114" t="s">
        <v>84</v>
      </c>
      <c r="J29" s="115">
        <f>3000000*1</f>
        <v>3000000</v>
      </c>
      <c r="K29" s="116">
        <v>0.06</v>
      </c>
      <c r="L29" s="115">
        <f>K29*G29</f>
        <v>30000</v>
      </c>
      <c r="M29" s="292"/>
      <c r="N29" s="292"/>
      <c r="O29" s="302"/>
      <c r="P29" s="117"/>
      <c r="Q29" s="118"/>
      <c r="R29" s="119"/>
      <c r="T29" s="32"/>
    </row>
    <row r="30" spans="2:20" s="72" customFormat="1" ht="17.149999999999999" customHeight="1" x14ac:dyDescent="0.45">
      <c r="B30" s="61"/>
      <c r="C30" s="297"/>
      <c r="D30" s="62" t="s">
        <v>18</v>
      </c>
      <c r="E30" s="63" t="s">
        <v>19</v>
      </c>
      <c r="F30" s="64" t="s">
        <v>37</v>
      </c>
      <c r="G30" s="65">
        <v>2000000</v>
      </c>
      <c r="H30" s="299"/>
      <c r="I30" s="66">
        <v>7000</v>
      </c>
      <c r="J30" s="65">
        <f t="shared" si="4"/>
        <v>14000000</v>
      </c>
      <c r="K30" s="68">
        <v>1.4999999999999999E-2</v>
      </c>
      <c r="L30" s="65">
        <f t="shared" si="5"/>
        <v>30000</v>
      </c>
      <c r="M30" s="292"/>
      <c r="N30" s="292"/>
      <c r="O30" s="302"/>
      <c r="P30" s="69"/>
      <c r="Q30" s="110" t="s">
        <v>83</v>
      </c>
      <c r="R30" s="71"/>
    </row>
    <row r="31" spans="2:20" s="76" customFormat="1" ht="17.149999999999999" customHeight="1" x14ac:dyDescent="0.25">
      <c r="B31" s="73"/>
      <c r="C31" s="297"/>
      <c r="D31" s="62" t="s">
        <v>18</v>
      </c>
      <c r="E31" s="64" t="s">
        <v>20</v>
      </c>
      <c r="F31" s="64" t="s">
        <v>37</v>
      </c>
      <c r="G31" s="65">
        <v>800000</v>
      </c>
      <c r="H31" s="303"/>
      <c r="I31" s="66">
        <v>5000</v>
      </c>
      <c r="J31" s="65">
        <f t="shared" si="4"/>
        <v>4000000</v>
      </c>
      <c r="K31" s="74">
        <v>0.01</v>
      </c>
      <c r="L31" s="65">
        <f t="shared" si="5"/>
        <v>8000</v>
      </c>
      <c r="M31" s="292"/>
      <c r="N31" s="292"/>
      <c r="O31" s="302"/>
      <c r="P31" s="75"/>
      <c r="Q31" s="86">
        <f>SUM(J30:J31)</f>
        <v>18000000</v>
      </c>
      <c r="R31" s="71"/>
    </row>
    <row r="32" spans="2:20" s="32" customFormat="1" ht="18" customHeight="1" thickBot="1" x14ac:dyDescent="0.5">
      <c r="B32" s="23"/>
      <c r="C32" s="293" t="s">
        <v>23</v>
      </c>
      <c r="D32" s="294"/>
      <c r="E32" s="294"/>
      <c r="F32" s="294"/>
      <c r="G32" s="46">
        <f>SUM(G28:G31)</f>
        <v>3800000</v>
      </c>
      <c r="H32" s="47"/>
      <c r="I32" s="48"/>
      <c r="J32" s="46">
        <f>SUM(J28:J31)</f>
        <v>25000000</v>
      </c>
      <c r="K32" s="49">
        <f>L32/G32</f>
        <v>1.9078947368421053E-2</v>
      </c>
      <c r="L32" s="46">
        <f>SUM(L28:L31)</f>
        <v>72500</v>
      </c>
      <c r="M32" s="300" t="s">
        <v>24</v>
      </c>
      <c r="N32" s="300"/>
      <c r="O32" s="37">
        <f>J32/O28</f>
        <v>2.5</v>
      </c>
      <c r="P32" s="29"/>
      <c r="Q32" s="109">
        <f>Q31/J32</f>
        <v>0.72</v>
      </c>
    </row>
    <row r="33" spans="2:20" s="32" customFormat="1" ht="9" customHeight="1" thickBot="1" x14ac:dyDescent="0.5">
      <c r="B33" s="23"/>
      <c r="C33" s="38"/>
      <c r="D33" s="38"/>
      <c r="E33" s="38"/>
      <c r="F33" s="38"/>
      <c r="G33" s="38"/>
      <c r="H33" s="39"/>
      <c r="I33" s="38"/>
      <c r="J33" s="38"/>
      <c r="K33" s="38"/>
      <c r="L33" s="38"/>
      <c r="M33" s="38"/>
      <c r="N33" s="38"/>
      <c r="O33" s="38"/>
      <c r="P33" s="29"/>
      <c r="R33" s="31"/>
    </row>
    <row r="34" spans="2:20" s="22" customFormat="1" ht="18" customHeight="1" x14ac:dyDescent="0.45">
      <c r="B34" s="17"/>
      <c r="C34" s="18" t="s">
        <v>0</v>
      </c>
      <c r="D34" s="19" t="s">
        <v>1</v>
      </c>
      <c r="E34" s="19" t="s">
        <v>27</v>
      </c>
      <c r="F34" s="19" t="s">
        <v>3</v>
      </c>
      <c r="G34" s="19" t="s">
        <v>4</v>
      </c>
      <c r="H34" s="19" t="s">
        <v>28</v>
      </c>
      <c r="I34" s="19" t="s">
        <v>6</v>
      </c>
      <c r="J34" s="19" t="s">
        <v>7</v>
      </c>
      <c r="K34" s="19" t="s">
        <v>8</v>
      </c>
      <c r="L34" s="19" t="s">
        <v>9</v>
      </c>
      <c r="M34" s="19" t="s">
        <v>10</v>
      </c>
      <c r="N34" s="19" t="s">
        <v>11</v>
      </c>
      <c r="O34" s="20" t="s">
        <v>12</v>
      </c>
      <c r="P34" s="21"/>
    </row>
    <row r="35" spans="2:20" s="72" customFormat="1" ht="30" customHeight="1" x14ac:dyDescent="0.45">
      <c r="B35" s="61"/>
      <c r="C35" s="304" t="s">
        <v>13</v>
      </c>
      <c r="D35" s="62" t="s">
        <v>25</v>
      </c>
      <c r="E35" s="84" t="s">
        <v>40</v>
      </c>
      <c r="F35" s="85" t="s">
        <v>41</v>
      </c>
      <c r="G35" s="65">
        <v>500000</v>
      </c>
      <c r="H35" s="298" t="s">
        <v>44</v>
      </c>
      <c r="I35" s="66">
        <v>8000</v>
      </c>
      <c r="J35" s="65">
        <f t="shared" ref="J35:J38" si="6">I35*G35/1000</f>
        <v>4000000</v>
      </c>
      <c r="K35" s="68">
        <v>8.9999999999999993E-3</v>
      </c>
      <c r="L35" s="65">
        <f t="shared" ref="L35:L38" si="7">K35*G35</f>
        <v>4500</v>
      </c>
      <c r="M35" s="307">
        <f>O35/L39</f>
        <v>137.93103448275863</v>
      </c>
      <c r="N35" s="307">
        <f>O35/G39*1000</f>
        <v>2631.5789473684213</v>
      </c>
      <c r="O35" s="310">
        <v>10000000</v>
      </c>
      <c r="P35" s="69"/>
      <c r="Q35" s="86"/>
      <c r="R35" s="70"/>
    </row>
    <row r="36" spans="2:20" s="33" customFormat="1" ht="27" customHeight="1" x14ac:dyDescent="0.25">
      <c r="B36" s="111"/>
      <c r="C36" s="305"/>
      <c r="D36" s="24" t="s">
        <v>26</v>
      </c>
      <c r="E36" s="112" t="s">
        <v>85</v>
      </c>
      <c r="F36" s="112" t="s">
        <v>43</v>
      </c>
      <c r="G36" s="113">
        <f>500000*1</f>
        <v>500000</v>
      </c>
      <c r="H36" s="299"/>
      <c r="I36" s="114" t="s">
        <v>84</v>
      </c>
      <c r="J36" s="115">
        <f>3000000*1</f>
        <v>3000000</v>
      </c>
      <c r="K36" s="116">
        <v>0.06</v>
      </c>
      <c r="L36" s="115">
        <f>K36*G36</f>
        <v>30000</v>
      </c>
      <c r="M36" s="308"/>
      <c r="N36" s="308"/>
      <c r="O36" s="311"/>
      <c r="P36" s="117"/>
      <c r="Q36" s="118"/>
      <c r="R36" s="119"/>
      <c r="T36" s="32"/>
    </row>
    <row r="37" spans="2:20" s="72" customFormat="1" ht="17.149999999999999" customHeight="1" x14ac:dyDescent="0.45">
      <c r="B37" s="61"/>
      <c r="C37" s="305"/>
      <c r="D37" s="62" t="s">
        <v>18</v>
      </c>
      <c r="E37" s="63" t="s">
        <v>19</v>
      </c>
      <c r="F37" s="64" t="s">
        <v>37</v>
      </c>
      <c r="G37" s="65">
        <v>2000000</v>
      </c>
      <c r="H37" s="299"/>
      <c r="I37" s="66">
        <v>7000</v>
      </c>
      <c r="J37" s="65">
        <f t="shared" si="6"/>
        <v>14000000</v>
      </c>
      <c r="K37" s="68">
        <v>1.4999999999999999E-2</v>
      </c>
      <c r="L37" s="65">
        <f t="shared" si="7"/>
        <v>30000</v>
      </c>
      <c r="M37" s="308"/>
      <c r="N37" s="308"/>
      <c r="O37" s="311"/>
      <c r="P37" s="69"/>
      <c r="Q37" s="110" t="s">
        <v>83</v>
      </c>
      <c r="R37" s="71"/>
    </row>
    <row r="38" spans="2:20" s="76" customFormat="1" ht="17.149999999999999" customHeight="1" x14ac:dyDescent="0.25">
      <c r="B38" s="73"/>
      <c r="C38" s="306"/>
      <c r="D38" s="62" t="s">
        <v>18</v>
      </c>
      <c r="E38" s="64" t="s">
        <v>20</v>
      </c>
      <c r="F38" s="64" t="s">
        <v>37</v>
      </c>
      <c r="G38" s="65">
        <v>800000</v>
      </c>
      <c r="H38" s="303"/>
      <c r="I38" s="66">
        <v>5000</v>
      </c>
      <c r="J38" s="65">
        <f t="shared" si="6"/>
        <v>4000000</v>
      </c>
      <c r="K38" s="74">
        <v>0.01</v>
      </c>
      <c r="L38" s="65">
        <f t="shared" si="7"/>
        <v>8000</v>
      </c>
      <c r="M38" s="309"/>
      <c r="N38" s="309"/>
      <c r="O38" s="312"/>
      <c r="P38" s="75"/>
      <c r="Q38" s="86">
        <f>SUM(J37:J38)</f>
        <v>18000000</v>
      </c>
      <c r="R38" s="71"/>
    </row>
    <row r="39" spans="2:20" s="32" customFormat="1" ht="18" customHeight="1" thickBot="1" x14ac:dyDescent="0.5">
      <c r="B39" s="23"/>
      <c r="C39" s="313" t="s">
        <v>23</v>
      </c>
      <c r="D39" s="314"/>
      <c r="E39" s="314"/>
      <c r="F39" s="315"/>
      <c r="G39" s="46">
        <f>SUM(G35:G38)</f>
        <v>3800000</v>
      </c>
      <c r="H39" s="47"/>
      <c r="I39" s="48"/>
      <c r="J39" s="46">
        <f>SUM(J35:J38)</f>
        <v>25000000</v>
      </c>
      <c r="K39" s="49">
        <f>L39/G39</f>
        <v>1.9078947368421053E-2</v>
      </c>
      <c r="L39" s="46">
        <f>SUM(L35:L38)</f>
        <v>72500</v>
      </c>
      <c r="M39" s="316" t="s">
        <v>24</v>
      </c>
      <c r="N39" s="317"/>
      <c r="O39" s="37">
        <f>J39/O35</f>
        <v>2.5</v>
      </c>
      <c r="P39" s="29"/>
      <c r="Q39" s="109">
        <f>Q38/J39</f>
        <v>0.72</v>
      </c>
    </row>
    <row r="40" spans="2:20" s="32" customFormat="1" ht="9" customHeight="1" thickBot="1" x14ac:dyDescent="0.5">
      <c r="B40" s="23"/>
      <c r="C40" s="38"/>
      <c r="D40" s="38"/>
      <c r="E40" s="38"/>
      <c r="F40" s="38"/>
      <c r="G40" s="38"/>
      <c r="H40" s="39"/>
      <c r="I40" s="38"/>
      <c r="J40" s="38"/>
      <c r="K40" s="38"/>
      <c r="L40" s="38"/>
      <c r="M40" s="38"/>
      <c r="N40" s="38"/>
      <c r="O40" s="38"/>
      <c r="P40" s="29"/>
      <c r="R40" s="31"/>
    </row>
    <row r="41" spans="2:20" s="22" customFormat="1" ht="18" customHeight="1" x14ac:dyDescent="0.45">
      <c r="B41" s="17"/>
      <c r="C41" s="18" t="s">
        <v>0</v>
      </c>
      <c r="D41" s="19" t="s">
        <v>1</v>
      </c>
      <c r="E41" s="19" t="s">
        <v>27</v>
      </c>
      <c r="F41" s="19" t="s">
        <v>3</v>
      </c>
      <c r="G41" s="19" t="s">
        <v>4</v>
      </c>
      <c r="H41" s="19" t="s">
        <v>28</v>
      </c>
      <c r="I41" s="19" t="s">
        <v>6</v>
      </c>
      <c r="J41" s="19" t="s">
        <v>7</v>
      </c>
      <c r="K41" s="19" t="s">
        <v>8</v>
      </c>
      <c r="L41" s="19" t="s">
        <v>9</v>
      </c>
      <c r="M41" s="19" t="s">
        <v>10</v>
      </c>
      <c r="N41" s="19" t="s">
        <v>11</v>
      </c>
      <c r="O41" s="20" t="s">
        <v>12</v>
      </c>
      <c r="P41" s="29"/>
    </row>
    <row r="42" spans="2:20" s="72" customFormat="1" ht="30" customHeight="1" x14ac:dyDescent="0.45">
      <c r="B42" s="61"/>
      <c r="C42" s="297" t="s">
        <v>13</v>
      </c>
      <c r="D42" s="62" t="s">
        <v>25</v>
      </c>
      <c r="E42" s="84" t="s">
        <v>40</v>
      </c>
      <c r="F42" s="85" t="s">
        <v>41</v>
      </c>
      <c r="G42" s="65">
        <v>800000</v>
      </c>
      <c r="H42" s="298" t="s">
        <v>44</v>
      </c>
      <c r="I42" s="66">
        <v>8000</v>
      </c>
      <c r="J42" s="65">
        <f t="shared" ref="J42:J43" si="8">I42*G42/1000</f>
        <v>6400000</v>
      </c>
      <c r="K42" s="68">
        <v>8.9999999999999993E-3</v>
      </c>
      <c r="L42" s="65">
        <f t="shared" ref="L42:L43" si="9">K42*G42</f>
        <v>7199.9999999999991</v>
      </c>
      <c r="M42" s="292">
        <f>O42/L44</f>
        <v>155.76323987538942</v>
      </c>
      <c r="N42" s="292">
        <f>O42/G44*1000</f>
        <v>2173.9130434782605</v>
      </c>
      <c r="O42" s="302">
        <v>10000000</v>
      </c>
      <c r="P42" s="29"/>
      <c r="Q42" s="110" t="s">
        <v>77</v>
      </c>
      <c r="R42" s="70"/>
    </row>
    <row r="43" spans="2:20" s="72" customFormat="1" ht="17.149999999999999" customHeight="1" x14ac:dyDescent="0.45">
      <c r="B43" s="61"/>
      <c r="C43" s="297"/>
      <c r="D43" s="62" t="s">
        <v>18</v>
      </c>
      <c r="E43" s="63" t="s">
        <v>19</v>
      </c>
      <c r="F43" s="64" t="s">
        <v>37</v>
      </c>
      <c r="G43" s="65">
        <v>3800000</v>
      </c>
      <c r="H43" s="303"/>
      <c r="I43" s="66">
        <v>7000</v>
      </c>
      <c r="J43" s="65">
        <f t="shared" si="8"/>
        <v>26600000</v>
      </c>
      <c r="K43" s="68">
        <v>1.4999999999999999E-2</v>
      </c>
      <c r="L43" s="65">
        <f t="shared" si="9"/>
        <v>57000</v>
      </c>
      <c r="M43" s="292"/>
      <c r="N43" s="292"/>
      <c r="O43" s="302"/>
      <c r="P43" s="29"/>
      <c r="Q43" s="86">
        <f>SUM(J43)</f>
        <v>26600000</v>
      </c>
      <c r="R43" s="71"/>
    </row>
    <row r="44" spans="2:20" s="32" customFormat="1" ht="18" customHeight="1" thickBot="1" x14ac:dyDescent="0.5">
      <c r="B44" s="23"/>
      <c r="C44" s="293" t="s">
        <v>23</v>
      </c>
      <c r="D44" s="294"/>
      <c r="E44" s="294"/>
      <c r="F44" s="294"/>
      <c r="G44" s="46">
        <f>SUM(G42:G43)</f>
        <v>4600000</v>
      </c>
      <c r="H44" s="47"/>
      <c r="I44" s="48"/>
      <c r="J44" s="46">
        <f>SUM(J42:J43)</f>
        <v>33000000</v>
      </c>
      <c r="K44" s="49">
        <f>L44/G44</f>
        <v>1.3956521739130435E-2</v>
      </c>
      <c r="L44" s="46">
        <f>SUM(L42:L43)</f>
        <v>64200</v>
      </c>
      <c r="M44" s="300" t="s">
        <v>24</v>
      </c>
      <c r="N44" s="300"/>
      <c r="O44" s="37">
        <f>J44/O42</f>
        <v>3.3</v>
      </c>
      <c r="P44" s="29"/>
      <c r="Q44" s="109">
        <f>Q43/J44</f>
        <v>0.80606060606060603</v>
      </c>
    </row>
    <row r="45" spans="2:20" s="32" customFormat="1" ht="9" customHeight="1" thickBot="1" x14ac:dyDescent="0.5">
      <c r="B45" s="23"/>
      <c r="C45" s="38"/>
      <c r="D45" s="38"/>
      <c r="E45" s="38"/>
      <c r="F45" s="38"/>
      <c r="G45" s="38"/>
      <c r="H45" s="39"/>
      <c r="I45" s="38"/>
      <c r="J45" s="38"/>
      <c r="K45" s="38"/>
      <c r="L45" s="38"/>
      <c r="M45" s="38"/>
      <c r="N45" s="38"/>
      <c r="O45" s="38"/>
      <c r="P45" s="29"/>
      <c r="R45" s="31"/>
    </row>
    <row r="46" spans="2:20" s="22" customFormat="1" ht="18" customHeight="1" x14ac:dyDescent="0.45">
      <c r="B46" s="17"/>
      <c r="C46" s="18" t="s">
        <v>0</v>
      </c>
      <c r="D46" s="19" t="s">
        <v>1</v>
      </c>
      <c r="E46" s="19" t="s">
        <v>27</v>
      </c>
      <c r="F46" s="19" t="s">
        <v>3</v>
      </c>
      <c r="G46" s="19" t="s">
        <v>4</v>
      </c>
      <c r="H46" s="19" t="s">
        <v>28</v>
      </c>
      <c r="I46" s="19" t="s">
        <v>6</v>
      </c>
      <c r="J46" s="19" t="s">
        <v>7</v>
      </c>
      <c r="K46" s="19" t="s">
        <v>8</v>
      </c>
      <c r="L46" s="19" t="s">
        <v>9</v>
      </c>
      <c r="M46" s="19" t="s">
        <v>10</v>
      </c>
      <c r="N46" s="19" t="s">
        <v>11</v>
      </c>
      <c r="O46" s="20" t="s">
        <v>12</v>
      </c>
      <c r="P46" s="29"/>
    </row>
    <row r="47" spans="2:20" s="72" customFormat="1" ht="33.75" customHeight="1" x14ac:dyDescent="0.45">
      <c r="B47" s="61"/>
      <c r="C47" s="297" t="s">
        <v>13</v>
      </c>
      <c r="D47" s="62" t="s">
        <v>25</v>
      </c>
      <c r="E47" s="84" t="s">
        <v>40</v>
      </c>
      <c r="F47" s="85" t="s">
        <v>41</v>
      </c>
      <c r="G47" s="65">
        <v>550000</v>
      </c>
      <c r="H47" s="298" t="s">
        <v>44</v>
      </c>
      <c r="I47" s="66">
        <v>8000</v>
      </c>
      <c r="J47" s="65">
        <f t="shared" ref="J47:J50" si="10">I47*G47/1000</f>
        <v>4400000</v>
      </c>
      <c r="K47" s="68">
        <v>8.9999999999999993E-3</v>
      </c>
      <c r="L47" s="65">
        <f t="shared" ref="L47:L50" si="11">K47*G47</f>
        <v>4950</v>
      </c>
      <c r="M47" s="292">
        <f>O47/L51</f>
        <v>165.06978695508164</v>
      </c>
      <c r="N47" s="292">
        <f>O47/G51*1000</f>
        <v>1481.4814814814813</v>
      </c>
      <c r="O47" s="302">
        <v>10000000</v>
      </c>
      <c r="P47" s="29"/>
      <c r="Q47" s="86"/>
      <c r="R47" s="70"/>
    </row>
    <row r="48" spans="2:20" s="72" customFormat="1" ht="17.149999999999999" customHeight="1" x14ac:dyDescent="0.45">
      <c r="B48" s="61"/>
      <c r="C48" s="297"/>
      <c r="D48" s="63" t="s">
        <v>15</v>
      </c>
      <c r="E48" s="63" t="s">
        <v>16</v>
      </c>
      <c r="F48" s="63" t="s">
        <v>17</v>
      </c>
      <c r="G48" s="65">
        <v>3000000</v>
      </c>
      <c r="H48" s="299"/>
      <c r="I48" s="87">
        <v>5000</v>
      </c>
      <c r="J48" s="65">
        <f t="shared" si="10"/>
        <v>15000000</v>
      </c>
      <c r="K48" s="88">
        <v>4.0434793448324438E-3</v>
      </c>
      <c r="L48" s="65">
        <f t="shared" si="11"/>
        <v>12130.438034497332</v>
      </c>
      <c r="M48" s="292"/>
      <c r="N48" s="292"/>
      <c r="O48" s="302"/>
      <c r="P48" s="29"/>
    </row>
    <row r="49" spans="2:20" s="72" customFormat="1" ht="17.149999999999999" customHeight="1" x14ac:dyDescent="0.45">
      <c r="B49" s="61"/>
      <c r="C49" s="297"/>
      <c r="D49" s="62" t="s">
        <v>18</v>
      </c>
      <c r="E49" s="63" t="s">
        <v>19</v>
      </c>
      <c r="F49" s="64" t="s">
        <v>37</v>
      </c>
      <c r="G49" s="65">
        <v>2300000</v>
      </c>
      <c r="H49" s="299"/>
      <c r="I49" s="66">
        <v>7000</v>
      </c>
      <c r="J49" s="65">
        <f t="shared" si="10"/>
        <v>16100000</v>
      </c>
      <c r="K49" s="68">
        <v>1.4999999999999999E-2</v>
      </c>
      <c r="L49" s="65">
        <f t="shared" si="11"/>
        <v>34500</v>
      </c>
      <c r="M49" s="292"/>
      <c r="N49" s="292"/>
      <c r="O49" s="302"/>
      <c r="P49" s="29"/>
      <c r="Q49" s="110" t="s">
        <v>76</v>
      </c>
      <c r="R49" s="71"/>
    </row>
    <row r="50" spans="2:20" s="76" customFormat="1" ht="17.149999999999999" customHeight="1" x14ac:dyDescent="0.25">
      <c r="B50" s="73"/>
      <c r="C50" s="297"/>
      <c r="D50" s="62" t="s">
        <v>18</v>
      </c>
      <c r="E50" s="64" t="s">
        <v>20</v>
      </c>
      <c r="F50" s="64" t="s">
        <v>37</v>
      </c>
      <c r="G50" s="65">
        <v>900000</v>
      </c>
      <c r="H50" s="303"/>
      <c r="I50" s="66">
        <v>5000</v>
      </c>
      <c r="J50" s="65">
        <f t="shared" si="10"/>
        <v>4500000</v>
      </c>
      <c r="K50" s="74">
        <v>0.01</v>
      </c>
      <c r="L50" s="65">
        <f t="shared" si="11"/>
        <v>9000</v>
      </c>
      <c r="M50" s="292"/>
      <c r="N50" s="292"/>
      <c r="O50" s="302"/>
      <c r="P50" s="29"/>
      <c r="Q50" s="86">
        <f>SUM(J49:J50)</f>
        <v>20600000</v>
      </c>
      <c r="R50" s="71"/>
    </row>
    <row r="51" spans="2:20" s="32" customFormat="1" ht="18" customHeight="1" thickBot="1" x14ac:dyDescent="0.5">
      <c r="B51" s="23"/>
      <c r="C51" s="293" t="s">
        <v>23</v>
      </c>
      <c r="D51" s="294"/>
      <c r="E51" s="294"/>
      <c r="F51" s="294"/>
      <c r="G51" s="46">
        <f>SUM(G47:G50)</f>
        <v>6750000</v>
      </c>
      <c r="H51" s="47"/>
      <c r="I51" s="48"/>
      <c r="J51" s="46">
        <f>SUM(J47:J50)</f>
        <v>40000000</v>
      </c>
      <c r="K51" s="49">
        <f>L51/G51</f>
        <v>8.9748797088144202E-3</v>
      </c>
      <c r="L51" s="46">
        <f>SUM(L47:L50)</f>
        <v>60580.438034497332</v>
      </c>
      <c r="M51" s="300" t="s">
        <v>24</v>
      </c>
      <c r="N51" s="300"/>
      <c r="O51" s="37">
        <f>J51/O47</f>
        <v>4</v>
      </c>
      <c r="P51" s="29"/>
      <c r="Q51" s="109">
        <f>Q50/J51</f>
        <v>0.51500000000000001</v>
      </c>
    </row>
    <row r="52" spans="2:20" s="32" customFormat="1" ht="9" customHeight="1" thickBot="1" x14ac:dyDescent="0.5">
      <c r="B52" s="23"/>
      <c r="C52" s="38"/>
      <c r="D52" s="38"/>
      <c r="E52" s="38"/>
      <c r="F52" s="38"/>
      <c r="G52" s="38"/>
      <c r="H52" s="39"/>
      <c r="I52" s="38"/>
      <c r="J52" s="38"/>
      <c r="K52" s="38"/>
      <c r="L52" s="38"/>
      <c r="M52" s="38"/>
      <c r="N52" s="38"/>
      <c r="O52" s="38"/>
      <c r="P52" s="29"/>
      <c r="R52" s="31"/>
    </row>
    <row r="53" spans="2:20" s="22" customFormat="1" ht="18" customHeight="1" x14ac:dyDescent="0.45">
      <c r="B53" s="17"/>
      <c r="C53" s="18" t="s">
        <v>0</v>
      </c>
      <c r="D53" s="19" t="s">
        <v>1</v>
      </c>
      <c r="E53" s="19" t="s">
        <v>27</v>
      </c>
      <c r="F53" s="19" t="s">
        <v>3</v>
      </c>
      <c r="G53" s="19" t="s">
        <v>4</v>
      </c>
      <c r="H53" s="19" t="s">
        <v>28</v>
      </c>
      <c r="I53" s="19" t="s">
        <v>6</v>
      </c>
      <c r="J53" s="19" t="s">
        <v>7</v>
      </c>
      <c r="K53" s="19" t="s">
        <v>8</v>
      </c>
      <c r="L53" s="19" t="s">
        <v>9</v>
      </c>
      <c r="M53" s="19" t="s">
        <v>10</v>
      </c>
      <c r="N53" s="19" t="s">
        <v>11</v>
      </c>
      <c r="O53" s="20" t="s">
        <v>12</v>
      </c>
      <c r="P53" s="29"/>
    </row>
    <row r="54" spans="2:20" s="72" customFormat="1" ht="33.75" customHeight="1" x14ac:dyDescent="0.45">
      <c r="B54" s="61"/>
      <c r="C54" s="297" t="s">
        <v>13</v>
      </c>
      <c r="D54" s="62" t="s">
        <v>25</v>
      </c>
      <c r="E54" s="84" t="s">
        <v>40</v>
      </c>
      <c r="F54" s="85" t="s">
        <v>41</v>
      </c>
      <c r="G54" s="65">
        <v>600000</v>
      </c>
      <c r="H54" s="298" t="s">
        <v>44</v>
      </c>
      <c r="I54" s="66">
        <v>8000</v>
      </c>
      <c r="J54" s="65">
        <f t="shared" ref="J54:J58" si="12">I54*G54/1000</f>
        <v>4800000</v>
      </c>
      <c r="K54" s="68">
        <v>8.9999999999999993E-3</v>
      </c>
      <c r="L54" s="65">
        <f t="shared" ref="L54:L58" si="13">K54*G54</f>
        <v>5400</v>
      </c>
      <c r="M54" s="292">
        <f>O54/L59</f>
        <v>171.61422518017505</v>
      </c>
      <c r="N54" s="292">
        <f>O54/G59*1000</f>
        <v>956.93779904306223</v>
      </c>
      <c r="O54" s="302">
        <v>10000000</v>
      </c>
      <c r="P54" s="29"/>
      <c r="Q54" s="86"/>
      <c r="R54" s="70"/>
    </row>
    <row r="55" spans="2:20" s="72" customFormat="1" ht="17.149999999999999" customHeight="1" x14ac:dyDescent="0.45">
      <c r="B55" s="61"/>
      <c r="C55" s="297"/>
      <c r="D55" s="63" t="s">
        <v>15</v>
      </c>
      <c r="E55" s="63" t="s">
        <v>16</v>
      </c>
      <c r="F55" s="63" t="s">
        <v>17</v>
      </c>
      <c r="G55" s="65">
        <v>3000000</v>
      </c>
      <c r="H55" s="299"/>
      <c r="I55" s="87">
        <v>5000</v>
      </c>
      <c r="J55" s="65">
        <f t="shared" si="12"/>
        <v>15000000</v>
      </c>
      <c r="K55" s="88">
        <v>4.0434793448324438E-3</v>
      </c>
      <c r="L55" s="65">
        <f t="shared" si="13"/>
        <v>12130.438034497332</v>
      </c>
      <c r="M55" s="292"/>
      <c r="N55" s="292"/>
      <c r="O55" s="302"/>
      <c r="P55" s="69"/>
    </row>
    <row r="56" spans="2:20" s="72" customFormat="1" ht="17.149999999999999" customHeight="1" x14ac:dyDescent="0.45">
      <c r="B56" s="61"/>
      <c r="C56" s="297"/>
      <c r="D56" s="62" t="s">
        <v>18</v>
      </c>
      <c r="E56" s="63" t="s">
        <v>19</v>
      </c>
      <c r="F56" s="64" t="s">
        <v>37</v>
      </c>
      <c r="G56" s="65">
        <v>2000000</v>
      </c>
      <c r="H56" s="299"/>
      <c r="I56" s="66">
        <v>7000</v>
      </c>
      <c r="J56" s="65">
        <f t="shared" si="12"/>
        <v>14000000</v>
      </c>
      <c r="K56" s="68">
        <v>1.4999999999999999E-2</v>
      </c>
      <c r="L56" s="65">
        <f t="shared" si="13"/>
        <v>30000</v>
      </c>
      <c r="M56" s="292"/>
      <c r="N56" s="292"/>
      <c r="O56" s="302"/>
      <c r="P56" s="69"/>
      <c r="Q56" s="86"/>
      <c r="R56" s="71"/>
    </row>
    <row r="57" spans="2:20" s="76" customFormat="1" ht="17.149999999999999" customHeight="1" x14ac:dyDescent="0.25">
      <c r="B57" s="73"/>
      <c r="C57" s="297"/>
      <c r="D57" s="62" t="s">
        <v>18</v>
      </c>
      <c r="E57" s="64" t="s">
        <v>20</v>
      </c>
      <c r="F57" s="64" t="s">
        <v>37</v>
      </c>
      <c r="G57" s="65">
        <v>850000</v>
      </c>
      <c r="H57" s="299"/>
      <c r="I57" s="66">
        <v>5000</v>
      </c>
      <c r="J57" s="65">
        <f t="shared" si="12"/>
        <v>4250000</v>
      </c>
      <c r="K57" s="74">
        <v>0.01</v>
      </c>
      <c r="L57" s="65">
        <f t="shared" si="13"/>
        <v>8500</v>
      </c>
      <c r="M57" s="292"/>
      <c r="N57" s="292"/>
      <c r="O57" s="302"/>
      <c r="P57" s="75"/>
      <c r="Q57" s="110" t="s">
        <v>75</v>
      </c>
      <c r="R57" s="71"/>
    </row>
    <row r="58" spans="2:20" s="72" customFormat="1" ht="17.149999999999999" customHeight="1" x14ac:dyDescent="0.45">
      <c r="B58" s="61"/>
      <c r="C58" s="297"/>
      <c r="D58" s="62" t="s">
        <v>18</v>
      </c>
      <c r="E58" s="64" t="s">
        <v>21</v>
      </c>
      <c r="F58" s="64" t="s">
        <v>22</v>
      </c>
      <c r="G58" s="65">
        <v>4000000</v>
      </c>
      <c r="H58" s="303"/>
      <c r="I58" s="66">
        <v>2000</v>
      </c>
      <c r="J58" s="65">
        <f t="shared" si="12"/>
        <v>8000000</v>
      </c>
      <c r="K58" s="74">
        <v>5.5994744870417439E-4</v>
      </c>
      <c r="L58" s="65">
        <f t="shared" si="13"/>
        <v>2239.7897948166974</v>
      </c>
      <c r="M58" s="292"/>
      <c r="N58" s="292"/>
      <c r="O58" s="302"/>
      <c r="P58" s="69"/>
      <c r="Q58" s="86">
        <f>J56+J57</f>
        <v>18250000</v>
      </c>
    </row>
    <row r="59" spans="2:20" s="82" customFormat="1" ht="18" customHeight="1" thickBot="1" x14ac:dyDescent="0.5">
      <c r="B59" s="80"/>
      <c r="C59" s="293" t="s">
        <v>23</v>
      </c>
      <c r="D59" s="294"/>
      <c r="E59" s="294"/>
      <c r="F59" s="294"/>
      <c r="G59" s="46">
        <f>SUM(G54:G58)</f>
        <v>10450000</v>
      </c>
      <c r="H59" s="47"/>
      <c r="I59" s="48"/>
      <c r="J59" s="46">
        <f>SUM(J54:J58)</f>
        <v>46050000</v>
      </c>
      <c r="K59" s="49">
        <f>L59/G59</f>
        <v>5.5760983568721558E-3</v>
      </c>
      <c r="L59" s="46">
        <f>SUM(L54:L58)</f>
        <v>58270.227829314026</v>
      </c>
      <c r="M59" s="300" t="s">
        <v>24</v>
      </c>
      <c r="N59" s="300"/>
      <c r="O59" s="37">
        <f>J59/O54</f>
        <v>4.6050000000000004</v>
      </c>
      <c r="P59" s="81"/>
      <c r="Q59" s="109">
        <f>Q58/J59</f>
        <v>0.39630836047774159</v>
      </c>
    </row>
    <row r="60" spans="2:20" s="32" customFormat="1" ht="8.25" customHeight="1" thickBot="1" x14ac:dyDescent="0.3">
      <c r="B60" s="23"/>
      <c r="C60" s="38"/>
      <c r="D60" s="38"/>
      <c r="E60" s="38"/>
      <c r="F60" s="38"/>
      <c r="G60" s="38"/>
      <c r="H60" s="39"/>
      <c r="I60" s="38"/>
      <c r="J60" s="38"/>
      <c r="K60" s="38"/>
      <c r="L60" s="38"/>
      <c r="M60" s="38"/>
      <c r="N60" s="38"/>
      <c r="O60" s="43"/>
      <c r="P60" s="29"/>
    </row>
    <row r="61" spans="2:20" s="22" customFormat="1" ht="18" customHeight="1" x14ac:dyDescent="0.45">
      <c r="B61" s="17"/>
      <c r="C61" s="18" t="s">
        <v>0</v>
      </c>
      <c r="D61" s="19" t="s">
        <v>1</v>
      </c>
      <c r="E61" s="19" t="s">
        <v>27</v>
      </c>
      <c r="F61" s="19" t="s">
        <v>3</v>
      </c>
      <c r="G61" s="19" t="s">
        <v>4</v>
      </c>
      <c r="H61" s="19" t="s">
        <v>28</v>
      </c>
      <c r="I61" s="19" t="s">
        <v>6</v>
      </c>
      <c r="J61" s="19" t="s">
        <v>7</v>
      </c>
      <c r="K61" s="19" t="s">
        <v>8</v>
      </c>
      <c r="L61" s="19" t="s">
        <v>9</v>
      </c>
      <c r="M61" s="19" t="s">
        <v>10</v>
      </c>
      <c r="N61" s="19" t="s">
        <v>11</v>
      </c>
      <c r="O61" s="20" t="s">
        <v>12</v>
      </c>
      <c r="P61" s="29"/>
    </row>
    <row r="62" spans="2:20" s="72" customFormat="1" ht="33.75" customHeight="1" x14ac:dyDescent="0.45">
      <c r="B62" s="61"/>
      <c r="C62" s="304" t="s">
        <v>13</v>
      </c>
      <c r="D62" s="62" t="s">
        <v>25</v>
      </c>
      <c r="E62" s="84" t="s">
        <v>40</v>
      </c>
      <c r="F62" s="85" t="s">
        <v>41</v>
      </c>
      <c r="G62" s="65">
        <v>600000</v>
      </c>
      <c r="H62" s="298" t="s">
        <v>44</v>
      </c>
      <c r="I62" s="66">
        <v>8000</v>
      </c>
      <c r="J62" s="65">
        <f t="shared" ref="J62:J67" si="14">I62*G62/1000</f>
        <v>4800000</v>
      </c>
      <c r="K62" s="68">
        <v>8.9999999999999993E-3</v>
      </c>
      <c r="L62" s="65">
        <f t="shared" ref="L62:L67" si="15">K62*G62</f>
        <v>5400</v>
      </c>
      <c r="M62" s="307">
        <f>O62/L68</f>
        <v>132.6109273783546</v>
      </c>
      <c r="N62" s="307">
        <f>O62/G68*1000</f>
        <v>1219.5121951219512</v>
      </c>
      <c r="O62" s="310">
        <v>10000000</v>
      </c>
      <c r="P62" s="29"/>
      <c r="Q62" s="86"/>
      <c r="R62" s="70"/>
    </row>
    <row r="63" spans="2:20" s="33" customFormat="1" ht="27" customHeight="1" x14ac:dyDescent="0.25">
      <c r="B63" s="111"/>
      <c r="C63" s="305"/>
      <c r="D63" s="24" t="s">
        <v>26</v>
      </c>
      <c r="E63" s="112" t="s">
        <v>85</v>
      </c>
      <c r="F63" s="112" t="s">
        <v>43</v>
      </c>
      <c r="G63" s="113">
        <f>500000*1</f>
        <v>500000</v>
      </c>
      <c r="H63" s="299"/>
      <c r="I63" s="114" t="s">
        <v>84</v>
      </c>
      <c r="J63" s="115">
        <f>3000000*1</f>
        <v>3000000</v>
      </c>
      <c r="K63" s="116">
        <v>0.06</v>
      </c>
      <c r="L63" s="115">
        <f>K63*G63</f>
        <v>30000</v>
      </c>
      <c r="M63" s="308"/>
      <c r="N63" s="308"/>
      <c r="O63" s="311"/>
      <c r="P63" s="117"/>
      <c r="Q63" s="118"/>
      <c r="R63" s="119"/>
      <c r="T63" s="32"/>
    </row>
    <row r="64" spans="2:20" s="72" customFormat="1" ht="17.149999999999999" customHeight="1" x14ac:dyDescent="0.45">
      <c r="B64" s="61"/>
      <c r="C64" s="305"/>
      <c r="D64" s="63" t="s">
        <v>15</v>
      </c>
      <c r="E64" s="63" t="s">
        <v>16</v>
      </c>
      <c r="F64" s="63" t="s">
        <v>17</v>
      </c>
      <c r="G64" s="65">
        <v>2500000</v>
      </c>
      <c r="H64" s="299"/>
      <c r="I64" s="87">
        <v>5000</v>
      </c>
      <c r="J64" s="65">
        <f t="shared" si="14"/>
        <v>12500000</v>
      </c>
      <c r="K64" s="88">
        <v>4.0434793448324438E-3</v>
      </c>
      <c r="L64" s="65">
        <f t="shared" si="15"/>
        <v>10108.69836208111</v>
      </c>
      <c r="M64" s="308"/>
      <c r="N64" s="308"/>
      <c r="O64" s="311"/>
      <c r="P64" s="69"/>
    </row>
    <row r="65" spans="2:18" s="72" customFormat="1" ht="17.149999999999999" customHeight="1" x14ac:dyDescent="0.45">
      <c r="B65" s="61"/>
      <c r="C65" s="305"/>
      <c r="D65" s="62" t="s">
        <v>18</v>
      </c>
      <c r="E65" s="63" t="s">
        <v>19</v>
      </c>
      <c r="F65" s="64" t="s">
        <v>37</v>
      </c>
      <c r="G65" s="65">
        <v>1500000</v>
      </c>
      <c r="H65" s="299"/>
      <c r="I65" s="66">
        <v>7000</v>
      </c>
      <c r="J65" s="65">
        <f t="shared" si="14"/>
        <v>10500000</v>
      </c>
      <c r="K65" s="68">
        <v>1.4999999999999999E-2</v>
      </c>
      <c r="L65" s="65">
        <f t="shared" si="15"/>
        <v>22500</v>
      </c>
      <c r="M65" s="308"/>
      <c r="N65" s="308"/>
      <c r="O65" s="311"/>
      <c r="P65" s="69"/>
      <c r="Q65" s="86"/>
      <c r="R65" s="71"/>
    </row>
    <row r="66" spans="2:18" s="76" customFormat="1" ht="17.149999999999999" customHeight="1" x14ac:dyDescent="0.25">
      <c r="B66" s="73"/>
      <c r="C66" s="305"/>
      <c r="D66" s="62" t="s">
        <v>18</v>
      </c>
      <c r="E66" s="64" t="s">
        <v>20</v>
      </c>
      <c r="F66" s="64" t="s">
        <v>37</v>
      </c>
      <c r="G66" s="65">
        <v>600000</v>
      </c>
      <c r="H66" s="299"/>
      <c r="I66" s="66">
        <v>5000</v>
      </c>
      <c r="J66" s="65">
        <f t="shared" si="14"/>
        <v>3000000</v>
      </c>
      <c r="K66" s="74">
        <v>0.01</v>
      </c>
      <c r="L66" s="65">
        <f t="shared" si="15"/>
        <v>6000</v>
      </c>
      <c r="M66" s="308"/>
      <c r="N66" s="308"/>
      <c r="O66" s="311"/>
      <c r="P66" s="75"/>
      <c r="Q66" s="110" t="s">
        <v>75</v>
      </c>
      <c r="R66" s="71"/>
    </row>
    <row r="67" spans="2:18" s="72" customFormat="1" ht="17.149999999999999" customHeight="1" x14ac:dyDescent="0.45">
      <c r="B67" s="61"/>
      <c r="C67" s="306"/>
      <c r="D67" s="62" t="s">
        <v>18</v>
      </c>
      <c r="E67" s="64" t="s">
        <v>21</v>
      </c>
      <c r="F67" s="64" t="s">
        <v>22</v>
      </c>
      <c r="G67" s="65">
        <v>2500000</v>
      </c>
      <c r="H67" s="303"/>
      <c r="I67" s="66">
        <v>2000</v>
      </c>
      <c r="J67" s="65">
        <f t="shared" si="14"/>
        <v>5000000</v>
      </c>
      <c r="K67" s="74">
        <v>5.5994744870417439E-4</v>
      </c>
      <c r="L67" s="65">
        <f t="shared" si="15"/>
        <v>1399.8686217604359</v>
      </c>
      <c r="M67" s="309"/>
      <c r="N67" s="309"/>
      <c r="O67" s="312"/>
      <c r="P67" s="69"/>
      <c r="Q67" s="86">
        <f>J65+J66</f>
        <v>13500000</v>
      </c>
    </row>
    <row r="68" spans="2:18" s="82" customFormat="1" ht="18" customHeight="1" thickBot="1" x14ac:dyDescent="0.5">
      <c r="B68" s="80"/>
      <c r="C68" s="313" t="s">
        <v>23</v>
      </c>
      <c r="D68" s="314"/>
      <c r="E68" s="314"/>
      <c r="F68" s="315"/>
      <c r="G68" s="46">
        <f>SUM(G62:G67)</f>
        <v>8200000</v>
      </c>
      <c r="H68" s="47"/>
      <c r="I68" s="48"/>
      <c r="J68" s="46">
        <f>SUM(J62:J67)</f>
        <v>38800000</v>
      </c>
      <c r="K68" s="49">
        <f>L68/G68</f>
        <v>9.1961667053465299E-3</v>
      </c>
      <c r="L68" s="46">
        <f>SUM(L62:L67)</f>
        <v>75408.566983841549</v>
      </c>
      <c r="M68" s="316" t="s">
        <v>24</v>
      </c>
      <c r="N68" s="317"/>
      <c r="O68" s="37">
        <f>J68/O62</f>
        <v>3.88</v>
      </c>
      <c r="P68" s="81"/>
      <c r="Q68" s="109">
        <f>Q67/J68</f>
        <v>0.34793814432989689</v>
      </c>
    </row>
    <row r="69" spans="2:18" s="32" customFormat="1" ht="8.25" customHeight="1" x14ac:dyDescent="0.25">
      <c r="B69" s="23"/>
      <c r="C69" s="38"/>
      <c r="D69" s="38"/>
      <c r="E69" s="38"/>
      <c r="F69" s="38"/>
      <c r="G69" s="38"/>
      <c r="H69" s="39"/>
      <c r="I69" s="38"/>
      <c r="J69" s="38"/>
      <c r="K69" s="38"/>
      <c r="L69" s="38"/>
      <c r="M69" s="38"/>
      <c r="N69" s="38"/>
      <c r="O69" s="43"/>
      <c r="P69" s="29"/>
    </row>
    <row r="70" spans="2:18" s="9" customFormat="1" ht="26.25" customHeight="1" x14ac:dyDescent="0.25">
      <c r="B70" s="10"/>
      <c r="C70" s="296" t="s">
        <v>70</v>
      </c>
      <c r="D70" s="296"/>
      <c r="E70" s="11" t="s">
        <v>73</v>
      </c>
      <c r="F70" s="11"/>
      <c r="G70" s="11"/>
      <c r="H70" s="41"/>
      <c r="I70" s="11"/>
      <c r="J70" s="11"/>
      <c r="K70" s="11"/>
      <c r="L70" s="11"/>
      <c r="M70" s="11"/>
      <c r="N70" s="42"/>
      <c r="O70" s="43"/>
      <c r="P70" s="12"/>
    </row>
    <row r="71" spans="2:18" s="9" customFormat="1" ht="8.25" customHeight="1" thickBot="1" x14ac:dyDescent="0.3">
      <c r="B71" s="10"/>
      <c r="C71" s="1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2"/>
    </row>
    <row r="72" spans="2:18" s="22" customFormat="1" ht="18" customHeight="1" x14ac:dyDescent="0.45">
      <c r="B72" s="17"/>
      <c r="C72" s="18" t="s">
        <v>0</v>
      </c>
      <c r="D72" s="19" t="s">
        <v>1</v>
      </c>
      <c r="E72" s="19" t="s">
        <v>27</v>
      </c>
      <c r="F72" s="19" t="s">
        <v>3</v>
      </c>
      <c r="G72" s="19" t="s">
        <v>4</v>
      </c>
      <c r="H72" s="19" t="s">
        <v>28</v>
      </c>
      <c r="I72" s="19" t="s">
        <v>6</v>
      </c>
      <c r="J72" s="19" t="s">
        <v>7</v>
      </c>
      <c r="K72" s="19" t="s">
        <v>8</v>
      </c>
      <c r="L72" s="19" t="s">
        <v>9</v>
      </c>
      <c r="M72" s="19" t="s">
        <v>10</v>
      </c>
      <c r="N72" s="19" t="s">
        <v>11</v>
      </c>
      <c r="O72" s="20" t="s">
        <v>12</v>
      </c>
      <c r="P72" s="21"/>
    </row>
    <row r="73" spans="2:18" s="32" customFormat="1" ht="39.75" customHeight="1" x14ac:dyDescent="0.25">
      <c r="B73" s="23"/>
      <c r="C73" s="297" t="s">
        <v>13</v>
      </c>
      <c r="D73" s="24" t="s">
        <v>14</v>
      </c>
      <c r="E73" s="25" t="s">
        <v>71</v>
      </c>
      <c r="F73" s="44" t="s">
        <v>72</v>
      </c>
      <c r="G73" s="26">
        <v>600000</v>
      </c>
      <c r="H73" s="298" t="s">
        <v>44</v>
      </c>
      <c r="I73" s="27">
        <v>15000</v>
      </c>
      <c r="J73" s="26">
        <f t="shared" ref="J73:J75" si="16">I73*G73/1000</f>
        <v>9000000</v>
      </c>
      <c r="K73" s="28">
        <v>0.01</v>
      </c>
      <c r="L73" s="26">
        <f t="shared" ref="L73:L75" si="17">K73*G73</f>
        <v>6000</v>
      </c>
      <c r="M73" s="292">
        <f>O73/L76</f>
        <v>170.21276595744681</v>
      </c>
      <c r="N73" s="292">
        <f>O73/G76*1000</f>
        <v>2222.2222222222222</v>
      </c>
      <c r="O73" s="302">
        <v>10000000</v>
      </c>
      <c r="P73" s="29"/>
      <c r="Q73" s="54"/>
      <c r="R73" s="55"/>
    </row>
    <row r="74" spans="2:18" s="72" customFormat="1" ht="17.149999999999999" customHeight="1" x14ac:dyDescent="0.45">
      <c r="B74" s="61"/>
      <c r="C74" s="297"/>
      <c r="D74" s="62" t="s">
        <v>18</v>
      </c>
      <c r="E74" s="63" t="s">
        <v>19</v>
      </c>
      <c r="F74" s="64" t="s">
        <v>37</v>
      </c>
      <c r="G74" s="65">
        <v>2750000</v>
      </c>
      <c r="H74" s="299"/>
      <c r="I74" s="66">
        <v>7000</v>
      </c>
      <c r="J74" s="65">
        <f t="shared" si="16"/>
        <v>19250000</v>
      </c>
      <c r="K74" s="68">
        <v>1.4999999999999999E-2</v>
      </c>
      <c r="L74" s="65">
        <f t="shared" si="17"/>
        <v>41250</v>
      </c>
      <c r="M74" s="292"/>
      <c r="N74" s="292"/>
      <c r="O74" s="302"/>
      <c r="P74" s="69"/>
      <c r="Q74" s="110" t="s">
        <v>78</v>
      </c>
      <c r="R74" s="71"/>
    </row>
    <row r="75" spans="2:18" s="76" customFormat="1" ht="17.149999999999999" customHeight="1" x14ac:dyDescent="0.25">
      <c r="B75" s="73"/>
      <c r="C75" s="297"/>
      <c r="D75" s="62" t="s">
        <v>18</v>
      </c>
      <c r="E75" s="64" t="s">
        <v>20</v>
      </c>
      <c r="F75" s="64" t="s">
        <v>37</v>
      </c>
      <c r="G75" s="65">
        <v>1150000</v>
      </c>
      <c r="H75" s="303"/>
      <c r="I75" s="66">
        <v>5000</v>
      </c>
      <c r="J75" s="65">
        <f t="shared" si="16"/>
        <v>5750000</v>
      </c>
      <c r="K75" s="74">
        <v>0.01</v>
      </c>
      <c r="L75" s="65">
        <f t="shared" si="17"/>
        <v>11500</v>
      </c>
      <c r="M75" s="292"/>
      <c r="N75" s="292"/>
      <c r="O75" s="302"/>
      <c r="P75" s="75"/>
      <c r="Q75" s="86">
        <f>SUM(J74:J75)</f>
        <v>25000000</v>
      </c>
      <c r="R75" s="71"/>
    </row>
    <row r="76" spans="2:18" s="32" customFormat="1" ht="18" customHeight="1" thickBot="1" x14ac:dyDescent="0.5">
      <c r="B76" s="23"/>
      <c r="C76" s="293" t="s">
        <v>23</v>
      </c>
      <c r="D76" s="294"/>
      <c r="E76" s="294"/>
      <c r="F76" s="294"/>
      <c r="G76" s="46">
        <f>SUM(G73:G75)</f>
        <v>4500000</v>
      </c>
      <c r="H76" s="47"/>
      <c r="I76" s="48"/>
      <c r="J76" s="46">
        <f>SUM(J73:J75)</f>
        <v>34000000</v>
      </c>
      <c r="K76" s="49">
        <f>L76/G76</f>
        <v>1.3055555555555556E-2</v>
      </c>
      <c r="L76" s="46">
        <f>SUM(L73:L75)</f>
        <v>58750</v>
      </c>
      <c r="M76" s="300" t="s">
        <v>24</v>
      </c>
      <c r="N76" s="300"/>
      <c r="O76" s="37">
        <f>J76/O73</f>
        <v>3.4</v>
      </c>
      <c r="P76" s="29"/>
      <c r="Q76" s="109">
        <f>Q75/J76</f>
        <v>0.73529411764705888</v>
      </c>
    </row>
    <row r="77" spans="2:18" s="32" customFormat="1" ht="9" customHeight="1" thickBot="1" x14ac:dyDescent="0.5">
      <c r="B77" s="23"/>
      <c r="C77" s="38"/>
      <c r="D77" s="38"/>
      <c r="E77" s="38"/>
      <c r="F77" s="38"/>
      <c r="G77" s="38"/>
      <c r="H77" s="39"/>
      <c r="I77" s="38"/>
      <c r="J77" s="38"/>
      <c r="K77" s="38"/>
      <c r="L77" s="38"/>
      <c r="M77" s="38"/>
      <c r="N77" s="38"/>
      <c r="O77" s="38"/>
      <c r="P77" s="29"/>
      <c r="R77" s="31"/>
    </row>
    <row r="78" spans="2:18" s="22" customFormat="1" ht="18" customHeight="1" x14ac:dyDescent="0.45">
      <c r="B78" s="17"/>
      <c r="C78" s="18" t="s">
        <v>0</v>
      </c>
      <c r="D78" s="19" t="s">
        <v>1</v>
      </c>
      <c r="E78" s="19" t="s">
        <v>27</v>
      </c>
      <c r="F78" s="19" t="s">
        <v>3</v>
      </c>
      <c r="G78" s="19" t="s">
        <v>4</v>
      </c>
      <c r="H78" s="19" t="s">
        <v>28</v>
      </c>
      <c r="I78" s="19" t="s">
        <v>6</v>
      </c>
      <c r="J78" s="19" t="s">
        <v>7</v>
      </c>
      <c r="K78" s="19" t="s">
        <v>8</v>
      </c>
      <c r="L78" s="19" t="s">
        <v>9</v>
      </c>
      <c r="M78" s="19" t="s">
        <v>10</v>
      </c>
      <c r="N78" s="19" t="s">
        <v>11</v>
      </c>
      <c r="O78" s="20" t="s">
        <v>12</v>
      </c>
      <c r="P78" s="21"/>
    </row>
    <row r="79" spans="2:18" s="32" customFormat="1" ht="39.75" customHeight="1" x14ac:dyDescent="0.25">
      <c r="B79" s="23"/>
      <c r="C79" s="297" t="s">
        <v>13</v>
      </c>
      <c r="D79" s="24" t="s">
        <v>14</v>
      </c>
      <c r="E79" s="25" t="s">
        <v>71</v>
      </c>
      <c r="F79" s="44" t="s">
        <v>72</v>
      </c>
      <c r="G79" s="26">
        <v>590000</v>
      </c>
      <c r="H79" s="298" t="s">
        <v>44</v>
      </c>
      <c r="I79" s="27">
        <v>15000</v>
      </c>
      <c r="J79" s="26">
        <f t="shared" ref="J79:J80" si="18">I79*G79/1000</f>
        <v>8850000</v>
      </c>
      <c r="K79" s="28">
        <v>0.01</v>
      </c>
      <c r="L79" s="26">
        <f t="shared" ref="L79:L80" si="19">K79*G79</f>
        <v>5900</v>
      </c>
      <c r="M79" s="292">
        <f>O79/L81</f>
        <v>166.9449081803005</v>
      </c>
      <c r="N79" s="292">
        <f>O79/G81*1000</f>
        <v>2386.6348448687349</v>
      </c>
      <c r="O79" s="302">
        <v>10000000</v>
      </c>
      <c r="P79" s="29"/>
      <c r="Q79" s="110" t="s">
        <v>78</v>
      </c>
      <c r="R79" s="55"/>
    </row>
    <row r="80" spans="2:18" s="72" customFormat="1" ht="17.149999999999999" customHeight="1" x14ac:dyDescent="0.45">
      <c r="B80" s="61"/>
      <c r="C80" s="297"/>
      <c r="D80" s="62" t="s">
        <v>18</v>
      </c>
      <c r="E80" s="63" t="s">
        <v>19</v>
      </c>
      <c r="F80" s="64" t="s">
        <v>37</v>
      </c>
      <c r="G80" s="65">
        <v>3600000</v>
      </c>
      <c r="H80" s="303"/>
      <c r="I80" s="66">
        <v>7000</v>
      </c>
      <c r="J80" s="65">
        <f t="shared" si="18"/>
        <v>25200000</v>
      </c>
      <c r="K80" s="68">
        <v>1.4999999999999999E-2</v>
      </c>
      <c r="L80" s="65">
        <f t="shared" si="19"/>
        <v>54000</v>
      </c>
      <c r="M80" s="292"/>
      <c r="N80" s="292"/>
      <c r="O80" s="302"/>
      <c r="P80" s="69"/>
      <c r="Q80" s="86">
        <f>SUM(J80)</f>
        <v>25200000</v>
      </c>
      <c r="R80" s="71"/>
    </row>
    <row r="81" spans="2:18" s="32" customFormat="1" ht="18" customHeight="1" thickBot="1" x14ac:dyDescent="0.5">
      <c r="B81" s="23"/>
      <c r="C81" s="293" t="s">
        <v>23</v>
      </c>
      <c r="D81" s="294"/>
      <c r="E81" s="294"/>
      <c r="F81" s="294"/>
      <c r="G81" s="46">
        <f>SUM(G79:G80)</f>
        <v>4190000</v>
      </c>
      <c r="H81" s="47"/>
      <c r="I81" s="48"/>
      <c r="J81" s="46">
        <f>SUM(J79:J80)</f>
        <v>34050000</v>
      </c>
      <c r="K81" s="49">
        <f>L81/G81</f>
        <v>1.4295942720763724E-2</v>
      </c>
      <c r="L81" s="46">
        <f>SUM(L79:L80)</f>
        <v>59900</v>
      </c>
      <c r="M81" s="300" t="s">
        <v>24</v>
      </c>
      <c r="N81" s="300"/>
      <c r="O81" s="37">
        <f>J81/O79</f>
        <v>3.4049999999999998</v>
      </c>
      <c r="P81" s="29"/>
      <c r="Q81" s="109">
        <f>Q80/J81</f>
        <v>0.74008810572687223</v>
      </c>
    </row>
    <row r="82" spans="2:18" s="32" customFormat="1" ht="9" customHeight="1" thickBot="1" x14ac:dyDescent="0.5">
      <c r="B82" s="23"/>
      <c r="C82" s="38"/>
      <c r="D82" s="38"/>
      <c r="E82" s="38"/>
      <c r="F82" s="38"/>
      <c r="G82" s="38"/>
      <c r="H82" s="39"/>
      <c r="I82" s="38"/>
      <c r="J82" s="38"/>
      <c r="K82" s="38"/>
      <c r="L82" s="38"/>
      <c r="M82" s="38"/>
      <c r="N82" s="38"/>
      <c r="O82" s="38"/>
      <c r="P82" s="29"/>
      <c r="R82" s="31"/>
    </row>
    <row r="83" spans="2:18" s="22" customFormat="1" ht="18" customHeight="1" x14ac:dyDescent="0.45">
      <c r="B83" s="17"/>
      <c r="C83" s="18" t="s">
        <v>0</v>
      </c>
      <c r="D83" s="19" t="s">
        <v>1</v>
      </c>
      <c r="E83" s="19" t="s">
        <v>27</v>
      </c>
      <c r="F83" s="19" t="s">
        <v>3</v>
      </c>
      <c r="G83" s="19" t="s">
        <v>4</v>
      </c>
      <c r="H83" s="19" t="s">
        <v>28</v>
      </c>
      <c r="I83" s="19" t="s">
        <v>6</v>
      </c>
      <c r="J83" s="19" t="s">
        <v>7</v>
      </c>
      <c r="K83" s="19" t="s">
        <v>8</v>
      </c>
      <c r="L83" s="19" t="s">
        <v>9</v>
      </c>
      <c r="M83" s="19" t="s">
        <v>10</v>
      </c>
      <c r="N83" s="19" t="s">
        <v>11</v>
      </c>
      <c r="O83" s="20" t="s">
        <v>12</v>
      </c>
      <c r="P83" s="21"/>
    </row>
    <row r="84" spans="2:18" s="32" customFormat="1" ht="39.75" customHeight="1" x14ac:dyDescent="0.25">
      <c r="B84" s="23"/>
      <c r="C84" s="297" t="s">
        <v>13</v>
      </c>
      <c r="D84" s="24" t="s">
        <v>14</v>
      </c>
      <c r="E84" s="25" t="s">
        <v>71</v>
      </c>
      <c r="F84" s="44" t="s">
        <v>72</v>
      </c>
      <c r="G84" s="26">
        <v>500000</v>
      </c>
      <c r="H84" s="298" t="s">
        <v>44</v>
      </c>
      <c r="I84" s="27">
        <v>15000</v>
      </c>
      <c r="J84" s="26">
        <f t="shared" ref="J84:J87" si="20">I84*G84/1000</f>
        <v>7500000</v>
      </c>
      <c r="K84" s="28">
        <v>0.01</v>
      </c>
      <c r="L84" s="26">
        <f t="shared" ref="L84:L87" si="21">K84*G84</f>
        <v>5000</v>
      </c>
      <c r="M84" s="292">
        <f>O84/L88</f>
        <v>173.16668071176852</v>
      </c>
      <c r="N84" s="292">
        <f>O84/G88*1000</f>
        <v>1470.5882352941178</v>
      </c>
      <c r="O84" s="302">
        <v>10000000</v>
      </c>
      <c r="P84" s="29"/>
      <c r="Q84" s="54"/>
      <c r="R84" s="55"/>
    </row>
    <row r="85" spans="2:18" s="72" customFormat="1" ht="17.149999999999999" customHeight="1" x14ac:dyDescent="0.45">
      <c r="B85" s="61"/>
      <c r="C85" s="297"/>
      <c r="D85" s="63" t="s">
        <v>15</v>
      </c>
      <c r="E85" s="63" t="s">
        <v>16</v>
      </c>
      <c r="F85" s="63" t="s">
        <v>17</v>
      </c>
      <c r="G85" s="65">
        <v>3400000</v>
      </c>
      <c r="H85" s="299"/>
      <c r="I85" s="87">
        <v>5000</v>
      </c>
      <c r="J85" s="65">
        <f t="shared" si="20"/>
        <v>17000000</v>
      </c>
      <c r="K85" s="88">
        <v>4.0434793448324438E-3</v>
      </c>
      <c r="L85" s="65">
        <f t="shared" si="21"/>
        <v>13747.829772430308</v>
      </c>
      <c r="M85" s="292"/>
      <c r="N85" s="292"/>
      <c r="O85" s="302"/>
      <c r="P85" s="69"/>
    </row>
    <row r="86" spans="2:18" s="72" customFormat="1" ht="17.149999999999999" customHeight="1" x14ac:dyDescent="0.45">
      <c r="B86" s="61"/>
      <c r="C86" s="297"/>
      <c r="D86" s="62" t="s">
        <v>18</v>
      </c>
      <c r="E86" s="63" t="s">
        <v>19</v>
      </c>
      <c r="F86" s="64" t="s">
        <v>37</v>
      </c>
      <c r="G86" s="65">
        <v>2000000</v>
      </c>
      <c r="H86" s="299"/>
      <c r="I86" s="66">
        <v>7000</v>
      </c>
      <c r="J86" s="65">
        <f t="shared" si="20"/>
        <v>14000000</v>
      </c>
      <c r="K86" s="68">
        <v>1.4999999999999999E-2</v>
      </c>
      <c r="L86" s="65">
        <f t="shared" si="21"/>
        <v>30000</v>
      </c>
      <c r="M86" s="292"/>
      <c r="N86" s="292"/>
      <c r="O86" s="302"/>
      <c r="P86" s="69"/>
      <c r="Q86" s="110" t="s">
        <v>79</v>
      </c>
      <c r="R86" s="71"/>
    </row>
    <row r="87" spans="2:18" s="76" customFormat="1" ht="17.149999999999999" customHeight="1" x14ac:dyDescent="0.25">
      <c r="B87" s="73"/>
      <c r="C87" s="297"/>
      <c r="D87" s="62" t="s">
        <v>18</v>
      </c>
      <c r="E87" s="64" t="s">
        <v>20</v>
      </c>
      <c r="F87" s="64" t="s">
        <v>37</v>
      </c>
      <c r="G87" s="65">
        <v>900000</v>
      </c>
      <c r="H87" s="303"/>
      <c r="I87" s="66">
        <v>5000</v>
      </c>
      <c r="J87" s="65">
        <f t="shared" si="20"/>
        <v>4500000</v>
      </c>
      <c r="K87" s="74">
        <v>0.01</v>
      </c>
      <c r="L87" s="65">
        <f t="shared" si="21"/>
        <v>9000</v>
      </c>
      <c r="M87" s="292"/>
      <c r="N87" s="292"/>
      <c r="O87" s="302"/>
      <c r="P87" s="75"/>
      <c r="Q87" s="86">
        <f>SUM(J86:J87)</f>
        <v>18500000</v>
      </c>
      <c r="R87" s="71"/>
    </row>
    <row r="88" spans="2:18" s="32" customFormat="1" ht="18" customHeight="1" thickBot="1" x14ac:dyDescent="0.5">
      <c r="B88" s="23"/>
      <c r="C88" s="293" t="s">
        <v>23</v>
      </c>
      <c r="D88" s="294"/>
      <c r="E88" s="294"/>
      <c r="F88" s="294"/>
      <c r="G88" s="46">
        <f>SUM(G84:G87)</f>
        <v>6800000</v>
      </c>
      <c r="H88" s="47"/>
      <c r="I88" s="48"/>
      <c r="J88" s="46">
        <f>SUM(J84:J87)</f>
        <v>43000000</v>
      </c>
      <c r="K88" s="49">
        <f>L88/G88</f>
        <v>8.4923279077103401E-3</v>
      </c>
      <c r="L88" s="46">
        <f>SUM(L84:L87)</f>
        <v>57747.829772430312</v>
      </c>
      <c r="M88" s="300" t="s">
        <v>24</v>
      </c>
      <c r="N88" s="300"/>
      <c r="O88" s="37">
        <f>J88/O84</f>
        <v>4.3</v>
      </c>
      <c r="P88" s="29"/>
      <c r="Q88" s="109">
        <f>Q87/J88</f>
        <v>0.43023255813953487</v>
      </c>
    </row>
    <row r="89" spans="2:18" s="32" customFormat="1" ht="9" customHeight="1" thickBot="1" x14ac:dyDescent="0.5">
      <c r="B89" s="23"/>
      <c r="C89" s="38"/>
      <c r="D89" s="38"/>
      <c r="E89" s="38"/>
      <c r="F89" s="38"/>
      <c r="G89" s="38"/>
      <c r="H89" s="39"/>
      <c r="I89" s="38"/>
      <c r="J89" s="38"/>
      <c r="K89" s="38"/>
      <c r="L89" s="38"/>
      <c r="M89" s="38"/>
      <c r="N89" s="38"/>
      <c r="O89" s="38"/>
      <c r="P89" s="29"/>
      <c r="R89" s="31"/>
    </row>
    <row r="90" spans="2:18" s="22" customFormat="1" ht="18" customHeight="1" x14ac:dyDescent="0.45">
      <c r="B90" s="17"/>
      <c r="C90" s="18" t="s">
        <v>0</v>
      </c>
      <c r="D90" s="19" t="s">
        <v>1</v>
      </c>
      <c r="E90" s="19" t="s">
        <v>27</v>
      </c>
      <c r="F90" s="19" t="s">
        <v>3</v>
      </c>
      <c r="G90" s="19" t="s">
        <v>4</v>
      </c>
      <c r="H90" s="19" t="s">
        <v>28</v>
      </c>
      <c r="I90" s="19" t="s">
        <v>6</v>
      </c>
      <c r="J90" s="19" t="s">
        <v>7</v>
      </c>
      <c r="K90" s="19" t="s">
        <v>8</v>
      </c>
      <c r="L90" s="19" t="s">
        <v>9</v>
      </c>
      <c r="M90" s="19" t="s">
        <v>10</v>
      </c>
      <c r="N90" s="19" t="s">
        <v>11</v>
      </c>
      <c r="O90" s="20" t="s">
        <v>12</v>
      </c>
      <c r="P90" s="21"/>
    </row>
    <row r="91" spans="2:18" s="32" customFormat="1" ht="39.75" customHeight="1" x14ac:dyDescent="0.25">
      <c r="B91" s="23"/>
      <c r="C91" s="297" t="s">
        <v>13</v>
      </c>
      <c r="D91" s="24" t="s">
        <v>14</v>
      </c>
      <c r="E91" s="25" t="s">
        <v>71</v>
      </c>
      <c r="F91" s="44" t="s">
        <v>72</v>
      </c>
      <c r="G91" s="26">
        <v>600000</v>
      </c>
      <c r="H91" s="298" t="s">
        <v>44</v>
      </c>
      <c r="I91" s="27">
        <v>15000</v>
      </c>
      <c r="J91" s="26">
        <f t="shared" ref="J91:J95" si="22">I91*G91/1000</f>
        <v>9000000</v>
      </c>
      <c r="K91" s="28">
        <v>0.01</v>
      </c>
      <c r="L91" s="26">
        <f t="shared" ref="L91:L95" si="23">K91*G91</f>
        <v>6000</v>
      </c>
      <c r="M91" s="292">
        <f>O91/L96</f>
        <v>171.3202153200765</v>
      </c>
      <c r="N91" s="292">
        <f>O91/G96*1000</f>
        <v>956.93779904306223</v>
      </c>
      <c r="O91" s="302">
        <v>10000000</v>
      </c>
      <c r="P91" s="29"/>
      <c r="Q91" s="54"/>
      <c r="R91" s="55"/>
    </row>
    <row r="92" spans="2:18" s="72" customFormat="1" ht="17.149999999999999" customHeight="1" x14ac:dyDescent="0.45">
      <c r="B92" s="61"/>
      <c r="C92" s="297"/>
      <c r="D92" s="63" t="s">
        <v>15</v>
      </c>
      <c r="E92" s="63" t="s">
        <v>16</v>
      </c>
      <c r="F92" s="63" t="s">
        <v>17</v>
      </c>
      <c r="G92" s="65">
        <v>3000000</v>
      </c>
      <c r="H92" s="299"/>
      <c r="I92" s="87">
        <v>5000</v>
      </c>
      <c r="J92" s="65">
        <f t="shared" si="22"/>
        <v>15000000</v>
      </c>
      <c r="K92" s="88">
        <v>4.0434793448324438E-3</v>
      </c>
      <c r="L92" s="65">
        <f t="shared" si="23"/>
        <v>12130.438034497332</v>
      </c>
      <c r="M92" s="292"/>
      <c r="N92" s="292"/>
      <c r="O92" s="302"/>
      <c r="P92" s="69"/>
    </row>
    <row r="93" spans="2:18" s="72" customFormat="1" ht="17.149999999999999" customHeight="1" x14ac:dyDescent="0.45">
      <c r="B93" s="61"/>
      <c r="C93" s="297"/>
      <c r="D93" s="62" t="s">
        <v>18</v>
      </c>
      <c r="E93" s="63" t="s">
        <v>19</v>
      </c>
      <c r="F93" s="64" t="s">
        <v>37</v>
      </c>
      <c r="G93" s="65">
        <v>1900000</v>
      </c>
      <c r="H93" s="299"/>
      <c r="I93" s="66">
        <v>7000</v>
      </c>
      <c r="J93" s="65">
        <f t="shared" si="22"/>
        <v>13300000</v>
      </c>
      <c r="K93" s="68">
        <v>1.4999999999999999E-2</v>
      </c>
      <c r="L93" s="65">
        <f t="shared" si="23"/>
        <v>28500</v>
      </c>
      <c r="M93" s="292"/>
      <c r="N93" s="292"/>
      <c r="O93" s="302"/>
      <c r="P93" s="69"/>
      <c r="Q93" s="71" t="s">
        <v>81</v>
      </c>
      <c r="R93" s="71"/>
    </row>
    <row r="94" spans="2:18" s="76" customFormat="1" ht="17.149999999999999" customHeight="1" x14ac:dyDescent="0.25">
      <c r="B94" s="73"/>
      <c r="C94" s="297"/>
      <c r="D94" s="62" t="s">
        <v>18</v>
      </c>
      <c r="E94" s="64" t="s">
        <v>20</v>
      </c>
      <c r="F94" s="64" t="s">
        <v>37</v>
      </c>
      <c r="G94" s="65">
        <v>950000</v>
      </c>
      <c r="H94" s="299"/>
      <c r="I94" s="66">
        <v>5000</v>
      </c>
      <c r="J94" s="65">
        <f t="shared" si="22"/>
        <v>4750000</v>
      </c>
      <c r="K94" s="74">
        <v>0.01</v>
      </c>
      <c r="L94" s="65">
        <f t="shared" si="23"/>
        <v>9500</v>
      </c>
      <c r="M94" s="292"/>
      <c r="N94" s="292"/>
      <c r="O94" s="302"/>
      <c r="P94" s="75"/>
      <c r="Q94" s="110" t="s">
        <v>80</v>
      </c>
      <c r="R94" s="71"/>
    </row>
    <row r="95" spans="2:18" s="72" customFormat="1" ht="17.149999999999999" customHeight="1" x14ac:dyDescent="0.45">
      <c r="B95" s="61"/>
      <c r="C95" s="297"/>
      <c r="D95" s="62" t="s">
        <v>18</v>
      </c>
      <c r="E95" s="64" t="s">
        <v>21</v>
      </c>
      <c r="F95" s="64" t="s">
        <v>22</v>
      </c>
      <c r="G95" s="65">
        <v>4000000</v>
      </c>
      <c r="H95" s="303"/>
      <c r="I95" s="66">
        <v>2000</v>
      </c>
      <c r="J95" s="65">
        <f t="shared" si="22"/>
        <v>8000000</v>
      </c>
      <c r="K95" s="74">
        <v>5.5994744870417439E-4</v>
      </c>
      <c r="L95" s="65">
        <f t="shared" si="23"/>
        <v>2239.7897948166974</v>
      </c>
      <c r="M95" s="292"/>
      <c r="N95" s="292"/>
      <c r="O95" s="302"/>
      <c r="P95" s="69"/>
      <c r="Q95" s="86">
        <f>SUM(J93:J94)</f>
        <v>18050000</v>
      </c>
    </row>
    <row r="96" spans="2:18" s="82" customFormat="1" ht="18" customHeight="1" thickBot="1" x14ac:dyDescent="0.5">
      <c r="B96" s="80"/>
      <c r="C96" s="293" t="s">
        <v>23</v>
      </c>
      <c r="D96" s="294"/>
      <c r="E96" s="294"/>
      <c r="F96" s="294"/>
      <c r="G96" s="46">
        <f>SUM(G91:G95)</f>
        <v>10450000</v>
      </c>
      <c r="H96" s="47"/>
      <c r="I96" s="48"/>
      <c r="J96" s="46">
        <f>SUM(J91:J95)</f>
        <v>50050000</v>
      </c>
      <c r="K96" s="49">
        <f>L96/G96</f>
        <v>5.5856677348625865E-3</v>
      </c>
      <c r="L96" s="46">
        <f>SUM(L91:L95)</f>
        <v>58370.227829314026</v>
      </c>
      <c r="M96" s="300" t="s">
        <v>24</v>
      </c>
      <c r="N96" s="300"/>
      <c r="O96" s="37">
        <f>J96/O91</f>
        <v>5.0049999999999999</v>
      </c>
      <c r="P96" s="81"/>
      <c r="Q96" s="109">
        <f>Q95/J96</f>
        <v>0.36063936063936064</v>
      </c>
    </row>
    <row r="97" spans="2:17" s="32" customFormat="1" ht="8.25" customHeight="1" x14ac:dyDescent="0.25">
      <c r="B97" s="23"/>
      <c r="C97" s="38"/>
      <c r="D97" s="38"/>
      <c r="E97" s="38"/>
      <c r="F97" s="38"/>
      <c r="G97" s="38"/>
      <c r="H97" s="39"/>
      <c r="I97" s="38"/>
      <c r="J97" s="38"/>
      <c r="K97" s="38"/>
      <c r="L97" s="38"/>
      <c r="M97" s="38"/>
      <c r="N97" s="38"/>
      <c r="O97" s="43"/>
      <c r="P97" s="29"/>
    </row>
    <row r="98" spans="2:17" s="32" customFormat="1" ht="24.75" customHeight="1" thickBot="1" x14ac:dyDescent="0.3">
      <c r="B98" s="23"/>
      <c r="C98" s="296" t="s">
        <v>49</v>
      </c>
      <c r="D98" s="296"/>
      <c r="E98" s="38"/>
      <c r="F98" s="38"/>
      <c r="G98" s="38"/>
      <c r="H98" s="39"/>
      <c r="I98" s="38"/>
      <c r="J98" s="38"/>
      <c r="K98" s="38"/>
      <c r="L98" s="38"/>
      <c r="M98" s="38"/>
      <c r="N98" s="38"/>
      <c r="O98" s="43"/>
      <c r="P98" s="29"/>
    </row>
    <row r="99" spans="2:17" s="32" customFormat="1" ht="18" customHeight="1" x14ac:dyDescent="0.45">
      <c r="B99" s="23"/>
      <c r="C99" s="18" t="s">
        <v>0</v>
      </c>
      <c r="D99" s="19" t="s">
        <v>1</v>
      </c>
      <c r="E99" s="19" t="s">
        <v>27</v>
      </c>
      <c r="F99" s="19" t="s">
        <v>3</v>
      </c>
      <c r="G99" s="19" t="s">
        <v>4</v>
      </c>
      <c r="H99" s="19" t="s">
        <v>28</v>
      </c>
      <c r="I99" s="19" t="s">
        <v>6</v>
      </c>
      <c r="J99" s="19" t="s">
        <v>7</v>
      </c>
      <c r="K99" s="19" t="s">
        <v>8</v>
      </c>
      <c r="L99" s="19" t="s">
        <v>9</v>
      </c>
      <c r="M99" s="19" t="s">
        <v>10</v>
      </c>
      <c r="N99" s="19" t="s">
        <v>11</v>
      </c>
      <c r="O99" s="20" t="s">
        <v>12</v>
      </c>
      <c r="P99" s="29"/>
    </row>
    <row r="100" spans="2:17" s="72" customFormat="1" ht="17.149999999999999" customHeight="1" x14ac:dyDescent="0.45">
      <c r="B100" s="61"/>
      <c r="C100" s="297" t="s">
        <v>13</v>
      </c>
      <c r="D100" s="63" t="s">
        <v>15</v>
      </c>
      <c r="E100" s="63" t="s">
        <v>16</v>
      </c>
      <c r="F100" s="63" t="s">
        <v>17</v>
      </c>
      <c r="G100" s="65">
        <v>3600000</v>
      </c>
      <c r="H100" s="301" t="s">
        <v>42</v>
      </c>
      <c r="I100" s="87">
        <v>5000</v>
      </c>
      <c r="J100" s="65">
        <f t="shared" ref="J100:J103" si="24">I100*G100/1000</f>
        <v>18000000</v>
      </c>
      <c r="K100" s="88">
        <v>4.0434793448324438E-3</v>
      </c>
      <c r="L100" s="65">
        <f t="shared" ref="L100:L103" si="25">K100*G100</f>
        <v>14556.525641396798</v>
      </c>
      <c r="M100" s="292">
        <f>O100/L104</f>
        <v>169.50211087016015</v>
      </c>
      <c r="N100" s="292">
        <f>O100/G104*1000</f>
        <v>932.83582089552237</v>
      </c>
      <c r="O100" s="302">
        <v>10000000</v>
      </c>
      <c r="P100" s="69"/>
    </row>
    <row r="101" spans="2:17" s="72" customFormat="1" ht="17.149999999999999" customHeight="1" x14ac:dyDescent="0.45">
      <c r="B101" s="61"/>
      <c r="C101" s="297"/>
      <c r="D101" s="62" t="s">
        <v>18</v>
      </c>
      <c r="E101" s="63" t="s">
        <v>19</v>
      </c>
      <c r="F101" s="64" t="s">
        <v>37</v>
      </c>
      <c r="G101" s="65">
        <v>2200000</v>
      </c>
      <c r="H101" s="301"/>
      <c r="I101" s="66">
        <v>7000</v>
      </c>
      <c r="J101" s="65">
        <f t="shared" si="24"/>
        <v>15400000</v>
      </c>
      <c r="K101" s="68">
        <v>1.4999999999999999E-2</v>
      </c>
      <c r="L101" s="65">
        <f t="shared" si="25"/>
        <v>33000</v>
      </c>
      <c r="M101" s="292"/>
      <c r="N101" s="292"/>
      <c r="O101" s="302"/>
      <c r="P101" s="69"/>
    </row>
    <row r="102" spans="2:17" s="72" customFormat="1" ht="17.149999999999999" customHeight="1" x14ac:dyDescent="0.45">
      <c r="B102" s="61"/>
      <c r="C102" s="297"/>
      <c r="D102" s="62" t="s">
        <v>18</v>
      </c>
      <c r="E102" s="64" t="s">
        <v>20</v>
      </c>
      <c r="F102" s="64" t="s">
        <v>37</v>
      </c>
      <c r="G102" s="65">
        <v>920000</v>
      </c>
      <c r="H102" s="301"/>
      <c r="I102" s="66">
        <v>5000</v>
      </c>
      <c r="J102" s="65">
        <f t="shared" si="24"/>
        <v>4600000</v>
      </c>
      <c r="K102" s="74">
        <v>0.01</v>
      </c>
      <c r="L102" s="65">
        <f t="shared" si="25"/>
        <v>9200</v>
      </c>
      <c r="M102" s="292"/>
      <c r="N102" s="292"/>
      <c r="O102" s="302"/>
      <c r="P102" s="69"/>
      <c r="Q102" s="110" t="s">
        <v>82</v>
      </c>
    </row>
    <row r="103" spans="2:17" s="72" customFormat="1" ht="17.149999999999999" customHeight="1" x14ac:dyDescent="0.45">
      <c r="B103" s="61"/>
      <c r="C103" s="297"/>
      <c r="D103" s="62" t="s">
        <v>18</v>
      </c>
      <c r="E103" s="64" t="s">
        <v>21</v>
      </c>
      <c r="F103" s="64" t="s">
        <v>22</v>
      </c>
      <c r="G103" s="65">
        <v>4000000</v>
      </c>
      <c r="H103" s="301"/>
      <c r="I103" s="66">
        <v>2000</v>
      </c>
      <c r="J103" s="65">
        <f t="shared" si="24"/>
        <v>8000000</v>
      </c>
      <c r="K103" s="74">
        <v>5.5994744870417439E-4</v>
      </c>
      <c r="L103" s="65">
        <f t="shared" si="25"/>
        <v>2239.7897948166974</v>
      </c>
      <c r="M103" s="292"/>
      <c r="N103" s="292"/>
      <c r="O103" s="302"/>
      <c r="P103" s="69"/>
      <c r="Q103" s="86">
        <f>SUM(J101:J102)</f>
        <v>20000000</v>
      </c>
    </row>
    <row r="104" spans="2:17" s="32" customFormat="1" ht="18" customHeight="1" thickBot="1" x14ac:dyDescent="0.5">
      <c r="B104" s="23"/>
      <c r="C104" s="293" t="s">
        <v>23</v>
      </c>
      <c r="D104" s="294"/>
      <c r="E104" s="294"/>
      <c r="F104" s="294"/>
      <c r="G104" s="46">
        <f>SUM(G100:G103)</f>
        <v>10720000</v>
      </c>
      <c r="H104" s="47"/>
      <c r="I104" s="48"/>
      <c r="J104" s="46">
        <f>SUM(J100:J103)</f>
        <v>46000000</v>
      </c>
      <c r="K104" s="49">
        <f>L104/G104</f>
        <v>5.5033876339751391E-3</v>
      </c>
      <c r="L104" s="46">
        <f>SUM(L100:L103)</f>
        <v>58996.315436213496</v>
      </c>
      <c r="M104" s="300" t="s">
        <v>24</v>
      </c>
      <c r="N104" s="300"/>
      <c r="O104" s="37">
        <f>J104/O100</f>
        <v>4.5999999999999996</v>
      </c>
      <c r="P104" s="29"/>
      <c r="Q104" s="109">
        <f>Q103/J104</f>
        <v>0.43478260869565216</v>
      </c>
    </row>
    <row r="105" spans="2:17" s="32" customFormat="1" ht="8.25" customHeight="1" x14ac:dyDescent="0.25">
      <c r="B105" s="23"/>
      <c r="C105" s="38"/>
      <c r="D105" s="38"/>
      <c r="E105" s="38"/>
      <c r="F105" s="38"/>
      <c r="G105" s="38"/>
      <c r="H105" s="39"/>
      <c r="I105" s="38"/>
      <c r="J105" s="38"/>
      <c r="K105" s="38"/>
      <c r="L105" s="38"/>
      <c r="M105" s="38"/>
      <c r="N105" s="38"/>
      <c r="O105" s="43"/>
      <c r="P105" s="29"/>
    </row>
    <row r="106" spans="2:17" s="32" customFormat="1" ht="26.25" customHeight="1" x14ac:dyDescent="0.25">
      <c r="B106" s="23"/>
      <c r="C106" s="296" t="s">
        <v>64</v>
      </c>
      <c r="D106" s="296"/>
      <c r="E106" s="38"/>
      <c r="F106" s="38"/>
      <c r="G106" s="38"/>
      <c r="H106" s="39"/>
      <c r="I106" s="38"/>
      <c r="J106" s="38"/>
      <c r="K106" s="38"/>
      <c r="L106" s="38"/>
      <c r="M106" s="38"/>
      <c r="N106" s="38"/>
      <c r="O106" s="43"/>
      <c r="P106" s="29"/>
    </row>
    <row r="107" spans="2:17" s="32" customFormat="1" ht="8.25" customHeight="1" thickBot="1" x14ac:dyDescent="0.3">
      <c r="B107" s="23"/>
      <c r="C107" s="38"/>
      <c r="D107" s="38"/>
      <c r="E107" s="38"/>
      <c r="F107" s="38"/>
      <c r="G107" s="38"/>
      <c r="H107" s="39"/>
      <c r="I107" s="38"/>
      <c r="J107" s="38"/>
      <c r="K107" s="38"/>
      <c r="L107" s="38"/>
      <c r="M107" s="38"/>
      <c r="N107" s="38"/>
      <c r="O107" s="43"/>
      <c r="P107" s="29"/>
    </row>
    <row r="108" spans="2:17" s="22" customFormat="1" ht="18" customHeight="1" x14ac:dyDescent="0.45">
      <c r="B108" s="17"/>
      <c r="C108" s="18" t="s">
        <v>0</v>
      </c>
      <c r="D108" s="19" t="s">
        <v>1</v>
      </c>
      <c r="E108" s="19" t="s">
        <v>27</v>
      </c>
      <c r="F108" s="19" t="s">
        <v>3</v>
      </c>
      <c r="G108" s="19" t="s">
        <v>4</v>
      </c>
      <c r="H108" s="19" t="s">
        <v>5</v>
      </c>
      <c r="I108" s="19" t="s">
        <v>6</v>
      </c>
      <c r="J108" s="19" t="s">
        <v>7</v>
      </c>
      <c r="K108" s="19" t="s">
        <v>8</v>
      </c>
      <c r="L108" s="19" t="s">
        <v>9</v>
      </c>
      <c r="M108" s="19" t="s">
        <v>10</v>
      </c>
      <c r="N108" s="19" t="s">
        <v>11</v>
      </c>
      <c r="O108" s="20" t="s">
        <v>12</v>
      </c>
      <c r="P108" s="21"/>
    </row>
    <row r="109" spans="2:17" s="72" customFormat="1" ht="17.149999999999999" customHeight="1" x14ac:dyDescent="0.45">
      <c r="B109" s="61"/>
      <c r="C109" s="297" t="s">
        <v>13</v>
      </c>
      <c r="D109" s="64" t="s">
        <v>25</v>
      </c>
      <c r="E109" s="89" t="s">
        <v>39</v>
      </c>
      <c r="F109" s="64" t="s">
        <v>38</v>
      </c>
      <c r="G109" s="65">
        <v>1400000</v>
      </c>
      <c r="H109" s="298" t="s">
        <v>46</v>
      </c>
      <c r="I109" s="87">
        <v>4000</v>
      </c>
      <c r="J109" s="65">
        <f t="shared" ref="J109:J113" si="26">I109*G109/1000</f>
        <v>5600000</v>
      </c>
      <c r="K109" s="68">
        <v>1.428493140356707E-3</v>
      </c>
      <c r="L109" s="65">
        <f t="shared" ref="L109:L113" si="27">K109*G109</f>
        <v>1999.8903964993899</v>
      </c>
      <c r="M109" s="292">
        <f>O109/L114</f>
        <v>176.02481850009403</v>
      </c>
      <c r="N109" s="292">
        <f>O109/G114*1000</f>
        <v>956.93779904306223</v>
      </c>
      <c r="O109" s="302">
        <v>10000000</v>
      </c>
      <c r="P109" s="69"/>
      <c r="Q109" s="70"/>
    </row>
    <row r="110" spans="2:17" s="72" customFormat="1" ht="17.149999999999999" customHeight="1" x14ac:dyDescent="0.45">
      <c r="B110" s="61"/>
      <c r="C110" s="297"/>
      <c r="D110" s="63" t="s">
        <v>15</v>
      </c>
      <c r="E110" s="63" t="s">
        <v>16</v>
      </c>
      <c r="F110" s="63" t="s">
        <v>17</v>
      </c>
      <c r="G110" s="65">
        <v>3000000</v>
      </c>
      <c r="H110" s="299"/>
      <c r="I110" s="87">
        <v>5000</v>
      </c>
      <c r="J110" s="65">
        <f t="shared" si="26"/>
        <v>15000000</v>
      </c>
      <c r="K110" s="88">
        <v>4.0434793448324438E-3</v>
      </c>
      <c r="L110" s="65">
        <f t="shared" si="27"/>
        <v>12130.438034497332</v>
      </c>
      <c r="M110" s="292"/>
      <c r="N110" s="292"/>
      <c r="O110" s="302"/>
      <c r="P110" s="69"/>
      <c r="Q110" s="70"/>
    </row>
    <row r="111" spans="2:17" s="76" customFormat="1" ht="17.149999999999999" customHeight="1" x14ac:dyDescent="0.25">
      <c r="B111" s="73"/>
      <c r="C111" s="297"/>
      <c r="D111" s="62" t="s">
        <v>18</v>
      </c>
      <c r="E111" s="63" t="s">
        <v>19</v>
      </c>
      <c r="F111" s="64" t="s">
        <v>37</v>
      </c>
      <c r="G111" s="65">
        <v>2100000</v>
      </c>
      <c r="H111" s="299"/>
      <c r="I111" s="66">
        <v>7000</v>
      </c>
      <c r="J111" s="65">
        <f t="shared" si="26"/>
        <v>14700000</v>
      </c>
      <c r="K111" s="68">
        <v>1.4999999999999999E-2</v>
      </c>
      <c r="L111" s="65">
        <f t="shared" si="27"/>
        <v>31500</v>
      </c>
      <c r="M111" s="292"/>
      <c r="N111" s="292"/>
      <c r="O111" s="302"/>
      <c r="P111" s="75"/>
      <c r="Q111" s="70"/>
    </row>
    <row r="112" spans="2:17" s="76" customFormat="1" ht="17.149999999999999" customHeight="1" x14ac:dyDescent="0.25">
      <c r="B112" s="73"/>
      <c r="C112" s="297"/>
      <c r="D112" s="62" t="s">
        <v>18</v>
      </c>
      <c r="E112" s="64" t="s">
        <v>20</v>
      </c>
      <c r="F112" s="64" t="s">
        <v>37</v>
      </c>
      <c r="G112" s="65">
        <v>950000</v>
      </c>
      <c r="H112" s="299"/>
      <c r="I112" s="66">
        <v>5000</v>
      </c>
      <c r="J112" s="65">
        <f t="shared" si="26"/>
        <v>4750000</v>
      </c>
      <c r="K112" s="74">
        <v>0.01</v>
      </c>
      <c r="L112" s="65">
        <f t="shared" si="27"/>
        <v>9500</v>
      </c>
      <c r="M112" s="292"/>
      <c r="N112" s="292"/>
      <c r="O112" s="302"/>
      <c r="P112" s="75"/>
      <c r="Q112" s="110" t="s">
        <v>82</v>
      </c>
    </row>
    <row r="113" spans="2:17" s="76" customFormat="1" ht="17.149999999999999" customHeight="1" x14ac:dyDescent="0.25">
      <c r="B113" s="73"/>
      <c r="C113" s="297"/>
      <c r="D113" s="62" t="s">
        <v>18</v>
      </c>
      <c r="E113" s="64" t="s">
        <v>21</v>
      </c>
      <c r="F113" s="64" t="s">
        <v>22</v>
      </c>
      <c r="G113" s="65">
        <v>3000000</v>
      </c>
      <c r="H113" s="299"/>
      <c r="I113" s="66">
        <v>2000</v>
      </c>
      <c r="J113" s="65">
        <f t="shared" si="26"/>
        <v>6000000</v>
      </c>
      <c r="K113" s="74">
        <v>5.5994744870417439E-4</v>
      </c>
      <c r="L113" s="65">
        <f t="shared" si="27"/>
        <v>1679.842346112523</v>
      </c>
      <c r="M113" s="292"/>
      <c r="N113" s="292"/>
      <c r="O113" s="302"/>
      <c r="P113" s="75"/>
      <c r="Q113" s="86">
        <f>SUM(J111:J112)</f>
        <v>19450000</v>
      </c>
    </row>
    <row r="114" spans="2:17" s="32" customFormat="1" ht="18" customHeight="1" thickBot="1" x14ac:dyDescent="0.5">
      <c r="B114" s="23"/>
      <c r="C114" s="293" t="s">
        <v>23</v>
      </c>
      <c r="D114" s="294"/>
      <c r="E114" s="294"/>
      <c r="F114" s="294"/>
      <c r="G114" s="34">
        <f>SUM(G109:G113)</f>
        <v>10450000</v>
      </c>
      <c r="H114" s="108"/>
      <c r="I114" s="35"/>
      <c r="J114" s="34">
        <f>SUM(J109:J113)</f>
        <v>46050000</v>
      </c>
      <c r="K114" s="36">
        <f>L114/G114</f>
        <v>5.4363799786707407E-3</v>
      </c>
      <c r="L114" s="34">
        <f>SUM(L109:L113)</f>
        <v>56810.170777109241</v>
      </c>
      <c r="M114" s="295" t="s">
        <v>24</v>
      </c>
      <c r="N114" s="295"/>
      <c r="O114" s="37">
        <f>J114/O109</f>
        <v>4.6050000000000004</v>
      </c>
      <c r="P114" s="29"/>
      <c r="Q114" s="109">
        <f>Q113/J114</f>
        <v>0.42236699239956571</v>
      </c>
    </row>
    <row r="115" spans="2:17" s="32" customFormat="1" ht="8.25" customHeight="1" thickBot="1" x14ac:dyDescent="0.5">
      <c r="B115" s="23"/>
      <c r="C115" s="38"/>
      <c r="D115" s="38"/>
      <c r="E115" s="38"/>
      <c r="F115" s="38"/>
      <c r="G115" s="38"/>
      <c r="H115" s="39"/>
      <c r="I115" s="38"/>
      <c r="J115" s="38"/>
      <c r="K115" s="38"/>
      <c r="L115" s="38"/>
      <c r="M115" s="38"/>
      <c r="N115" s="38"/>
      <c r="O115" s="38"/>
      <c r="P115" s="29"/>
    </row>
    <row r="116" spans="2:17" s="22" customFormat="1" ht="18" customHeight="1" x14ac:dyDescent="0.45">
      <c r="B116" s="17"/>
      <c r="C116" s="18" t="s">
        <v>0</v>
      </c>
      <c r="D116" s="19" t="s">
        <v>1</v>
      </c>
      <c r="E116" s="19" t="s">
        <v>27</v>
      </c>
      <c r="F116" s="19" t="s">
        <v>3</v>
      </c>
      <c r="G116" s="19" t="s">
        <v>4</v>
      </c>
      <c r="H116" s="19" t="s">
        <v>5</v>
      </c>
      <c r="I116" s="19" t="s">
        <v>6</v>
      </c>
      <c r="J116" s="19" t="s">
        <v>7</v>
      </c>
      <c r="K116" s="19" t="s">
        <v>8</v>
      </c>
      <c r="L116" s="19" t="s">
        <v>9</v>
      </c>
      <c r="M116" s="19" t="s">
        <v>10</v>
      </c>
      <c r="N116" s="19" t="s">
        <v>11</v>
      </c>
      <c r="O116" s="20" t="s">
        <v>12</v>
      </c>
      <c r="P116" s="21"/>
    </row>
    <row r="117" spans="2:17" s="72" customFormat="1" ht="17.149999999999999" customHeight="1" x14ac:dyDescent="0.45">
      <c r="B117" s="61"/>
      <c r="C117" s="297" t="s">
        <v>13</v>
      </c>
      <c r="D117" s="64" t="s">
        <v>25</v>
      </c>
      <c r="E117" s="89" t="s">
        <v>50</v>
      </c>
      <c r="F117" s="64" t="s">
        <v>38</v>
      </c>
      <c r="G117" s="65">
        <v>1400000</v>
      </c>
      <c r="H117" s="298" t="s">
        <v>46</v>
      </c>
      <c r="I117" s="87">
        <v>6000</v>
      </c>
      <c r="J117" s="65">
        <f t="shared" ref="J117:J121" si="28">I117*G117/1000</f>
        <v>8400000</v>
      </c>
      <c r="K117" s="68">
        <v>1.5E-3</v>
      </c>
      <c r="L117" s="65">
        <f t="shared" ref="L117:L121" si="29">K117*G117</f>
        <v>2100</v>
      </c>
      <c r="M117" s="292">
        <f>O117/L122</f>
        <v>175.71517717222744</v>
      </c>
      <c r="N117" s="292">
        <f>O117/G122*1000</f>
        <v>956.93779904306223</v>
      </c>
      <c r="O117" s="302">
        <v>10000000</v>
      </c>
      <c r="P117" s="69"/>
      <c r="Q117" s="70"/>
    </row>
    <row r="118" spans="2:17" s="72" customFormat="1" ht="17.149999999999999" customHeight="1" x14ac:dyDescent="0.45">
      <c r="B118" s="61"/>
      <c r="C118" s="297"/>
      <c r="D118" s="63" t="s">
        <v>15</v>
      </c>
      <c r="E118" s="63" t="s">
        <v>16</v>
      </c>
      <c r="F118" s="63" t="s">
        <v>17</v>
      </c>
      <c r="G118" s="65">
        <v>3000000</v>
      </c>
      <c r="H118" s="299"/>
      <c r="I118" s="87">
        <v>5000</v>
      </c>
      <c r="J118" s="65">
        <f t="shared" si="28"/>
        <v>15000000</v>
      </c>
      <c r="K118" s="88">
        <v>4.0434793448324438E-3</v>
      </c>
      <c r="L118" s="65">
        <f t="shared" si="29"/>
        <v>12130.438034497332</v>
      </c>
      <c r="M118" s="292"/>
      <c r="N118" s="292"/>
      <c r="O118" s="302"/>
      <c r="P118" s="69"/>
      <c r="Q118" s="70"/>
    </row>
    <row r="119" spans="2:17" s="76" customFormat="1" ht="17.149999999999999" customHeight="1" x14ac:dyDescent="0.25">
      <c r="B119" s="73"/>
      <c r="C119" s="297"/>
      <c r="D119" s="62" t="s">
        <v>18</v>
      </c>
      <c r="E119" s="63" t="s">
        <v>19</v>
      </c>
      <c r="F119" s="64" t="s">
        <v>37</v>
      </c>
      <c r="G119" s="65">
        <v>2100000</v>
      </c>
      <c r="H119" s="299"/>
      <c r="I119" s="66">
        <v>7000</v>
      </c>
      <c r="J119" s="65">
        <f t="shared" si="28"/>
        <v>14700000</v>
      </c>
      <c r="K119" s="68">
        <v>1.4999999999999999E-2</v>
      </c>
      <c r="L119" s="65">
        <f t="shared" si="29"/>
        <v>31500</v>
      </c>
      <c r="M119" s="292"/>
      <c r="N119" s="292"/>
      <c r="O119" s="302"/>
      <c r="P119" s="75"/>
      <c r="Q119" s="70"/>
    </row>
    <row r="120" spans="2:17" s="76" customFormat="1" ht="17.149999999999999" customHeight="1" x14ac:dyDescent="0.25">
      <c r="B120" s="73"/>
      <c r="C120" s="297"/>
      <c r="D120" s="62" t="s">
        <v>18</v>
      </c>
      <c r="E120" s="64" t="s">
        <v>20</v>
      </c>
      <c r="F120" s="64" t="s">
        <v>37</v>
      </c>
      <c r="G120" s="65">
        <v>950000</v>
      </c>
      <c r="H120" s="299"/>
      <c r="I120" s="66">
        <v>5000</v>
      </c>
      <c r="J120" s="65">
        <f t="shared" si="28"/>
        <v>4750000</v>
      </c>
      <c r="K120" s="74">
        <v>0.01</v>
      </c>
      <c r="L120" s="65">
        <f t="shared" si="29"/>
        <v>9500</v>
      </c>
      <c r="M120" s="292"/>
      <c r="N120" s="292"/>
      <c r="O120" s="302"/>
      <c r="P120" s="75"/>
      <c r="Q120" s="110" t="s">
        <v>82</v>
      </c>
    </row>
    <row r="121" spans="2:17" s="76" customFormat="1" ht="17.149999999999999" customHeight="1" x14ac:dyDescent="0.25">
      <c r="B121" s="73"/>
      <c r="C121" s="297"/>
      <c r="D121" s="62" t="s">
        <v>18</v>
      </c>
      <c r="E121" s="64" t="s">
        <v>21</v>
      </c>
      <c r="F121" s="64" t="s">
        <v>22</v>
      </c>
      <c r="G121" s="65">
        <v>3000000</v>
      </c>
      <c r="H121" s="299"/>
      <c r="I121" s="66">
        <v>2000</v>
      </c>
      <c r="J121" s="65">
        <f t="shared" si="28"/>
        <v>6000000</v>
      </c>
      <c r="K121" s="74">
        <v>5.5994744870417439E-4</v>
      </c>
      <c r="L121" s="65">
        <f t="shared" si="29"/>
        <v>1679.842346112523</v>
      </c>
      <c r="M121" s="292"/>
      <c r="N121" s="292"/>
      <c r="O121" s="302"/>
      <c r="P121" s="75"/>
      <c r="Q121" s="86">
        <f>SUM(J119:J120)</f>
        <v>19450000</v>
      </c>
    </row>
    <row r="122" spans="2:17" s="32" customFormat="1" ht="18" customHeight="1" thickBot="1" x14ac:dyDescent="0.5">
      <c r="B122" s="23"/>
      <c r="C122" s="293" t="s">
        <v>23</v>
      </c>
      <c r="D122" s="294"/>
      <c r="E122" s="294"/>
      <c r="F122" s="294"/>
      <c r="G122" s="34">
        <f>SUM(G117:G121)</f>
        <v>10450000</v>
      </c>
      <c r="H122" s="108"/>
      <c r="I122" s="35"/>
      <c r="J122" s="34">
        <f>SUM(J117:J121)</f>
        <v>48850000</v>
      </c>
      <c r="K122" s="36">
        <f>L122/G122</f>
        <v>5.4459598450344359E-3</v>
      </c>
      <c r="L122" s="34">
        <f>SUM(L117:L121)</f>
        <v>56910.280380609853</v>
      </c>
      <c r="M122" s="295" t="s">
        <v>24</v>
      </c>
      <c r="N122" s="295"/>
      <c r="O122" s="37">
        <f>J122/O117</f>
        <v>4.8849999999999998</v>
      </c>
      <c r="P122" s="29"/>
      <c r="Q122" s="109">
        <f>Q121/J122</f>
        <v>0.39815762538382804</v>
      </c>
    </row>
    <row r="123" spans="2:17" s="32" customFormat="1" ht="8.25" customHeight="1" x14ac:dyDescent="0.45">
      <c r="B123" s="23"/>
      <c r="C123" s="38"/>
      <c r="D123" s="38"/>
      <c r="E123" s="38"/>
      <c r="F123" s="38"/>
      <c r="G123" s="38"/>
      <c r="H123" s="39"/>
      <c r="I123" s="38"/>
      <c r="J123" s="38"/>
      <c r="K123" s="38"/>
      <c r="L123" s="38"/>
      <c r="M123" s="38"/>
      <c r="N123" s="38"/>
      <c r="O123" s="38"/>
      <c r="P123" s="29"/>
    </row>
    <row r="124" spans="2:17" s="32" customFormat="1" ht="26.25" customHeight="1" x14ac:dyDescent="0.25">
      <c r="B124" s="23"/>
      <c r="C124" s="296" t="s">
        <v>74</v>
      </c>
      <c r="D124" s="296"/>
      <c r="E124" s="38"/>
      <c r="F124" s="38"/>
      <c r="G124" s="38"/>
      <c r="H124" s="39"/>
      <c r="I124" s="38"/>
      <c r="J124" s="38"/>
      <c r="K124" s="38"/>
      <c r="L124" s="38"/>
      <c r="M124" s="38"/>
      <c r="N124" s="38"/>
      <c r="O124" s="43"/>
      <c r="P124" s="29"/>
    </row>
    <row r="125" spans="2:17" s="32" customFormat="1" ht="8.25" customHeight="1" thickBot="1" x14ac:dyDescent="0.3">
      <c r="B125" s="23"/>
      <c r="C125" s="38"/>
      <c r="D125" s="38"/>
      <c r="E125" s="38"/>
      <c r="F125" s="38"/>
      <c r="G125" s="38"/>
      <c r="H125" s="39"/>
      <c r="I125" s="38"/>
      <c r="J125" s="38"/>
      <c r="K125" s="38"/>
      <c r="L125" s="38"/>
      <c r="M125" s="38"/>
      <c r="N125" s="38"/>
      <c r="O125" s="43"/>
      <c r="P125" s="29"/>
    </row>
    <row r="126" spans="2:17" s="22" customFormat="1" ht="18" customHeight="1" x14ac:dyDescent="0.45">
      <c r="B126" s="17"/>
      <c r="C126" s="18" t="s">
        <v>0</v>
      </c>
      <c r="D126" s="19" t="s">
        <v>1</v>
      </c>
      <c r="E126" s="19" t="s">
        <v>27</v>
      </c>
      <c r="F126" s="19" t="s">
        <v>3</v>
      </c>
      <c r="G126" s="19" t="s">
        <v>4</v>
      </c>
      <c r="H126" s="19" t="s">
        <v>5</v>
      </c>
      <c r="I126" s="19" t="s">
        <v>6</v>
      </c>
      <c r="J126" s="19" t="s">
        <v>7</v>
      </c>
      <c r="K126" s="19" t="s">
        <v>8</v>
      </c>
      <c r="L126" s="19" t="s">
        <v>9</v>
      </c>
      <c r="M126" s="19" t="s">
        <v>10</v>
      </c>
      <c r="N126" s="19" t="s">
        <v>11</v>
      </c>
      <c r="O126" s="20" t="s">
        <v>12</v>
      </c>
      <c r="P126" s="21"/>
    </row>
    <row r="127" spans="2:17" s="72" customFormat="1" ht="17.149999999999999" customHeight="1" x14ac:dyDescent="0.45">
      <c r="B127" s="61"/>
      <c r="C127" s="297" t="s">
        <v>13</v>
      </c>
      <c r="D127" s="64" t="s">
        <v>25</v>
      </c>
      <c r="E127" s="89" t="s">
        <v>39</v>
      </c>
      <c r="F127" s="64" t="s">
        <v>38</v>
      </c>
      <c r="G127" s="65">
        <v>2500000</v>
      </c>
      <c r="H127" s="298" t="s">
        <v>46</v>
      </c>
      <c r="I127" s="87">
        <v>4000</v>
      </c>
      <c r="J127" s="65">
        <f t="shared" ref="J127:J131" si="30">I127*G127/1000</f>
        <v>10000000</v>
      </c>
      <c r="K127" s="68">
        <v>1.4E-3</v>
      </c>
      <c r="L127" s="65">
        <f t="shared" ref="L127:L131" si="31">K127*G127</f>
        <v>3500</v>
      </c>
      <c r="M127" s="292">
        <f>O127/L132</f>
        <v>272.10884353741494</v>
      </c>
      <c r="N127" s="292">
        <f>O127/G132*1000</f>
        <v>571.42857142857144</v>
      </c>
      <c r="O127" s="302">
        <v>10000000</v>
      </c>
      <c r="P127" s="69"/>
      <c r="Q127" s="70"/>
    </row>
    <row r="128" spans="2:17" s="72" customFormat="1" ht="17.149999999999999" customHeight="1" x14ac:dyDescent="0.45">
      <c r="B128" s="61"/>
      <c r="C128" s="297"/>
      <c r="D128" s="63" t="s">
        <v>15</v>
      </c>
      <c r="E128" s="63" t="s">
        <v>16</v>
      </c>
      <c r="F128" s="63" t="s">
        <v>17</v>
      </c>
      <c r="G128" s="65">
        <v>5000000</v>
      </c>
      <c r="H128" s="299"/>
      <c r="I128" s="87">
        <v>5000</v>
      </c>
      <c r="J128" s="65">
        <f t="shared" si="30"/>
        <v>25000000</v>
      </c>
      <c r="K128" s="88">
        <v>4.0000000000000001E-3</v>
      </c>
      <c r="L128" s="65">
        <f t="shared" si="31"/>
        <v>20000</v>
      </c>
      <c r="M128" s="292"/>
      <c r="N128" s="292"/>
      <c r="O128" s="302"/>
      <c r="P128" s="69"/>
      <c r="Q128" s="70"/>
    </row>
    <row r="129" spans="1:20" s="96" customFormat="1" ht="17.25" customHeight="1" x14ac:dyDescent="0.25">
      <c r="A129" s="90"/>
      <c r="B129" s="95"/>
      <c r="C129" s="297"/>
      <c r="D129" s="63" t="s">
        <v>65</v>
      </c>
      <c r="E129" s="63" t="s">
        <v>66</v>
      </c>
      <c r="F129" s="63" t="s">
        <v>67</v>
      </c>
      <c r="G129" s="65">
        <v>2500000</v>
      </c>
      <c r="H129" s="299"/>
      <c r="I129" s="87">
        <v>4000</v>
      </c>
      <c r="J129" s="65">
        <f t="shared" si="30"/>
        <v>10000000</v>
      </c>
      <c r="K129" s="68">
        <v>3.5000000000000001E-3</v>
      </c>
      <c r="L129" s="65">
        <f t="shared" si="31"/>
        <v>8750</v>
      </c>
      <c r="M129" s="292"/>
      <c r="N129" s="292"/>
      <c r="O129" s="302"/>
      <c r="P129" s="69"/>
      <c r="Q129" s="70"/>
      <c r="R129" s="71"/>
    </row>
    <row r="130" spans="1:20" s="104" customFormat="1" ht="17.25" customHeight="1" x14ac:dyDescent="0.45">
      <c r="A130" s="97"/>
      <c r="B130" s="98"/>
      <c r="C130" s="297"/>
      <c r="D130" s="99" t="s">
        <v>65</v>
      </c>
      <c r="E130" s="99" t="s">
        <v>68</v>
      </c>
      <c r="F130" s="99" t="s">
        <v>69</v>
      </c>
      <c r="G130" s="65">
        <v>2500000</v>
      </c>
      <c r="H130" s="299"/>
      <c r="I130" s="100">
        <v>2000</v>
      </c>
      <c r="J130" s="101">
        <f t="shared" si="30"/>
        <v>5000000</v>
      </c>
      <c r="K130" s="74">
        <v>5.9999999999999995E-4</v>
      </c>
      <c r="L130" s="65">
        <f t="shared" si="31"/>
        <v>1499.9999999999998</v>
      </c>
      <c r="M130" s="292"/>
      <c r="N130" s="292"/>
      <c r="O130" s="302"/>
      <c r="P130" s="102"/>
      <c r="Q130" s="70"/>
      <c r="R130" s="71"/>
      <c r="S130" s="90"/>
      <c r="T130" s="103"/>
    </row>
    <row r="131" spans="1:20" s="76" customFormat="1" ht="17.149999999999999" customHeight="1" x14ac:dyDescent="0.25">
      <c r="B131" s="73"/>
      <c r="C131" s="297"/>
      <c r="D131" s="62" t="s">
        <v>18</v>
      </c>
      <c r="E131" s="64" t="s">
        <v>21</v>
      </c>
      <c r="F131" s="64" t="s">
        <v>22</v>
      </c>
      <c r="G131" s="65">
        <v>5000000</v>
      </c>
      <c r="H131" s="299"/>
      <c r="I131" s="66">
        <v>2000</v>
      </c>
      <c r="J131" s="65">
        <f t="shared" si="30"/>
        <v>10000000</v>
      </c>
      <c r="K131" s="74">
        <v>5.9999999999999995E-4</v>
      </c>
      <c r="L131" s="65">
        <f t="shared" si="31"/>
        <v>2999.9999999999995</v>
      </c>
      <c r="M131" s="292"/>
      <c r="N131" s="292"/>
      <c r="O131" s="302"/>
      <c r="P131" s="75"/>
      <c r="Q131" s="70"/>
    </row>
    <row r="132" spans="1:20" s="32" customFormat="1" ht="18" customHeight="1" thickBot="1" x14ac:dyDescent="0.5">
      <c r="B132" s="23"/>
      <c r="C132" s="293" t="s">
        <v>23</v>
      </c>
      <c r="D132" s="294"/>
      <c r="E132" s="294"/>
      <c r="F132" s="294"/>
      <c r="G132" s="34">
        <f>SUM(G127:G131)</f>
        <v>17500000</v>
      </c>
      <c r="H132" s="108"/>
      <c r="I132" s="35"/>
      <c r="J132" s="34">
        <f>SUM(J127:J131)</f>
        <v>60000000</v>
      </c>
      <c r="K132" s="36">
        <f>L132/G132</f>
        <v>2.0999999999999999E-3</v>
      </c>
      <c r="L132" s="34">
        <f>SUM(L127:L131)</f>
        <v>36750</v>
      </c>
      <c r="M132" s="295" t="s">
        <v>24</v>
      </c>
      <c r="N132" s="295"/>
      <c r="O132" s="37">
        <f>J132/O127</f>
        <v>6</v>
      </c>
      <c r="P132" s="29"/>
      <c r="Q132" s="45"/>
    </row>
    <row r="133" spans="1:20" s="32" customFormat="1" ht="8.25" customHeight="1" x14ac:dyDescent="0.45">
      <c r="B133" s="23"/>
      <c r="C133" s="38"/>
      <c r="D133" s="38"/>
      <c r="E133" s="38"/>
      <c r="F133" s="38"/>
      <c r="G133" s="38"/>
      <c r="H133" s="39"/>
      <c r="I133" s="38"/>
      <c r="J133" s="38"/>
      <c r="K133" s="38"/>
      <c r="L133" s="38"/>
      <c r="M133" s="38"/>
      <c r="N133" s="38"/>
      <c r="O133" s="38"/>
      <c r="P133" s="29"/>
    </row>
    <row r="134" spans="1:20" s="9" customFormat="1" ht="26.25" customHeight="1" x14ac:dyDescent="0.25">
      <c r="B134" s="10"/>
      <c r="C134" s="296" t="s">
        <v>60</v>
      </c>
      <c r="D134" s="296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2"/>
    </row>
    <row r="135" spans="1:20" s="9" customFormat="1" ht="8.25" customHeight="1" thickBot="1" x14ac:dyDescent="0.3">
      <c r="B135" s="10"/>
      <c r="C135" s="16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2"/>
    </row>
    <row r="136" spans="1:20" s="32" customFormat="1" ht="18" customHeight="1" x14ac:dyDescent="0.25">
      <c r="B136" s="23"/>
      <c r="C136" s="18" t="s">
        <v>51</v>
      </c>
      <c r="D136" s="19" t="s">
        <v>1</v>
      </c>
      <c r="E136" s="19" t="s">
        <v>2</v>
      </c>
      <c r="F136" s="19" t="s">
        <v>3</v>
      </c>
      <c r="G136" s="19" t="s">
        <v>4</v>
      </c>
      <c r="H136" s="19" t="s">
        <v>5</v>
      </c>
      <c r="I136" s="19" t="s">
        <v>52</v>
      </c>
      <c r="J136" s="19" t="s">
        <v>7</v>
      </c>
      <c r="K136" s="19" t="s">
        <v>53</v>
      </c>
      <c r="L136" s="19" t="s">
        <v>54</v>
      </c>
      <c r="M136" s="19" t="s">
        <v>55</v>
      </c>
      <c r="N136" s="19" t="s">
        <v>56</v>
      </c>
      <c r="O136" s="20" t="s">
        <v>57</v>
      </c>
      <c r="P136" s="21"/>
      <c r="Q136" s="31"/>
      <c r="R136" s="31"/>
      <c r="S136" s="33"/>
    </row>
    <row r="137" spans="1:20" s="72" customFormat="1" ht="28.5" customHeight="1" x14ac:dyDescent="0.45">
      <c r="A137" s="90"/>
      <c r="B137" s="61"/>
      <c r="C137" s="105" t="s">
        <v>58</v>
      </c>
      <c r="D137" s="79" t="s">
        <v>59</v>
      </c>
      <c r="E137" s="79" t="s">
        <v>60</v>
      </c>
      <c r="F137" s="79" t="s">
        <v>61</v>
      </c>
      <c r="G137" s="78">
        <v>1200000</v>
      </c>
      <c r="H137" s="91" t="s">
        <v>36</v>
      </c>
      <c r="I137" s="92">
        <v>10000</v>
      </c>
      <c r="J137" s="93">
        <f>I137*G137/1000</f>
        <v>12000000</v>
      </c>
      <c r="K137" s="94">
        <v>0.13</v>
      </c>
      <c r="L137" s="93">
        <f t="shared" ref="L137" si="32">K137*G137</f>
        <v>156000</v>
      </c>
      <c r="M137" s="106">
        <f>O137/L138</f>
        <v>64.102564102564102</v>
      </c>
      <c r="N137" s="106">
        <f>O137/G138*1000</f>
        <v>8333.3333333333339</v>
      </c>
      <c r="O137" s="107">
        <v>10000000</v>
      </c>
      <c r="P137" s="69"/>
      <c r="Q137" s="70"/>
      <c r="R137" s="71"/>
    </row>
    <row r="138" spans="1:20" s="9" customFormat="1" ht="18" customHeight="1" thickBot="1" x14ac:dyDescent="0.3">
      <c r="A138" s="32"/>
      <c r="B138" s="10"/>
      <c r="C138" s="293" t="s">
        <v>62</v>
      </c>
      <c r="D138" s="294"/>
      <c r="E138" s="294"/>
      <c r="F138" s="294"/>
      <c r="G138" s="34">
        <f>SUM(G137:G137)</f>
        <v>1200000</v>
      </c>
      <c r="H138" s="108"/>
      <c r="I138" s="35"/>
      <c r="J138" s="34">
        <f>SUM(J137:J137)</f>
        <v>12000000</v>
      </c>
      <c r="K138" s="36">
        <f>L138/G138</f>
        <v>0.13</v>
      </c>
      <c r="L138" s="34">
        <f>SUM(L137:L137)</f>
        <v>156000</v>
      </c>
      <c r="M138" s="295" t="s">
        <v>63</v>
      </c>
      <c r="N138" s="295"/>
      <c r="O138" s="37">
        <f>J138/O137</f>
        <v>1.2</v>
      </c>
      <c r="P138" s="29"/>
      <c r="Q138" s="30"/>
      <c r="R138" s="31"/>
      <c r="S138" s="32"/>
    </row>
    <row r="139" spans="1:20" s="32" customFormat="1" ht="9" customHeight="1" x14ac:dyDescent="0.45">
      <c r="B139" s="23"/>
      <c r="C139" s="38"/>
      <c r="D139" s="38"/>
      <c r="E139" s="38"/>
      <c r="F139" s="38"/>
      <c r="G139" s="38"/>
      <c r="H139" s="39"/>
      <c r="I139" s="38"/>
      <c r="J139" s="38"/>
      <c r="K139" s="38"/>
      <c r="L139" s="38"/>
      <c r="M139" s="38"/>
      <c r="N139" s="38"/>
      <c r="O139" s="38"/>
      <c r="P139" s="29"/>
    </row>
    <row r="140" spans="1:20" s="50" customFormat="1" x14ac:dyDescent="0.25">
      <c r="B140" s="51"/>
      <c r="C140" s="56" t="s">
        <v>34</v>
      </c>
      <c r="G140" s="52"/>
      <c r="P140" s="53"/>
    </row>
    <row r="141" spans="1:20" s="50" customFormat="1" x14ac:dyDescent="0.25">
      <c r="B141" s="51"/>
      <c r="C141" s="57" t="s">
        <v>35</v>
      </c>
      <c r="P141" s="53"/>
    </row>
    <row r="142" spans="1:20" s="9" customFormat="1" ht="12" thickBot="1" x14ac:dyDescent="0.3">
      <c r="B142" s="58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60"/>
    </row>
    <row r="143" spans="1:20" ht="12" thickTop="1" x14ac:dyDescent="0.45"/>
  </sheetData>
  <mergeCells count="126">
    <mergeCell ref="O6:O7"/>
    <mergeCell ref="C8:F8"/>
    <mergeCell ref="M8:N8"/>
    <mergeCell ref="C11:C12"/>
    <mergeCell ref="H11:H12"/>
    <mergeCell ref="M11:M12"/>
    <mergeCell ref="N11:N12"/>
    <mergeCell ref="C3:D3"/>
    <mergeCell ref="C6:C7"/>
    <mergeCell ref="H6:H7"/>
    <mergeCell ref="M6:M7"/>
    <mergeCell ref="N6:N7"/>
    <mergeCell ref="C23:F23"/>
    <mergeCell ref="M23:N23"/>
    <mergeCell ref="C25:D25"/>
    <mergeCell ref="C28:C31"/>
    <mergeCell ref="H28:H31"/>
    <mergeCell ref="M28:M31"/>
    <mergeCell ref="N28:N31"/>
    <mergeCell ref="O11:O12"/>
    <mergeCell ref="C13:F13"/>
    <mergeCell ref="M13:N13"/>
    <mergeCell ref="C15:D15"/>
    <mergeCell ref="C19:F19"/>
    <mergeCell ref="M19:N19"/>
    <mergeCell ref="C39:F39"/>
    <mergeCell ref="M39:N39"/>
    <mergeCell ref="C42:C43"/>
    <mergeCell ref="H42:H43"/>
    <mergeCell ref="M42:M43"/>
    <mergeCell ref="N42:N43"/>
    <mergeCell ref="O28:O31"/>
    <mergeCell ref="C32:F32"/>
    <mergeCell ref="M32:N32"/>
    <mergeCell ref="C35:C38"/>
    <mergeCell ref="H35:H38"/>
    <mergeCell ref="M35:M38"/>
    <mergeCell ref="N35:N38"/>
    <mergeCell ref="O35:O38"/>
    <mergeCell ref="C51:F51"/>
    <mergeCell ref="M51:N51"/>
    <mergeCell ref="C54:C58"/>
    <mergeCell ref="H54:H58"/>
    <mergeCell ref="M54:M58"/>
    <mergeCell ref="N54:N58"/>
    <mergeCell ref="O42:O43"/>
    <mergeCell ref="C44:F44"/>
    <mergeCell ref="M44:N44"/>
    <mergeCell ref="C47:C50"/>
    <mergeCell ref="H47:H50"/>
    <mergeCell ref="M47:M50"/>
    <mergeCell ref="N47:N50"/>
    <mergeCell ref="O47:O50"/>
    <mergeCell ref="C76:F76"/>
    <mergeCell ref="M76:N76"/>
    <mergeCell ref="C79:C80"/>
    <mergeCell ref="H79:H80"/>
    <mergeCell ref="M79:M80"/>
    <mergeCell ref="N79:N80"/>
    <mergeCell ref="O54:O58"/>
    <mergeCell ref="C59:F59"/>
    <mergeCell ref="M59:N59"/>
    <mergeCell ref="C70:D70"/>
    <mergeCell ref="C73:C75"/>
    <mergeCell ref="H73:H75"/>
    <mergeCell ref="M73:M75"/>
    <mergeCell ref="N73:N75"/>
    <mergeCell ref="O73:O75"/>
    <mergeCell ref="C62:C67"/>
    <mergeCell ref="H62:H67"/>
    <mergeCell ref="M62:M67"/>
    <mergeCell ref="N62:N67"/>
    <mergeCell ref="O62:O67"/>
    <mergeCell ref="C68:F68"/>
    <mergeCell ref="M68:N68"/>
    <mergeCell ref="C88:F88"/>
    <mergeCell ref="M88:N88"/>
    <mergeCell ref="C91:C95"/>
    <mergeCell ref="H91:H95"/>
    <mergeCell ref="M91:M95"/>
    <mergeCell ref="N91:N95"/>
    <mergeCell ref="O79:O80"/>
    <mergeCell ref="C81:F81"/>
    <mergeCell ref="M81:N81"/>
    <mergeCell ref="C84:C87"/>
    <mergeCell ref="H84:H87"/>
    <mergeCell ref="M84:M87"/>
    <mergeCell ref="N84:N87"/>
    <mergeCell ref="O84:O87"/>
    <mergeCell ref="O91:O95"/>
    <mergeCell ref="C96:F96"/>
    <mergeCell ref="M96:N96"/>
    <mergeCell ref="C98:D98"/>
    <mergeCell ref="C100:C103"/>
    <mergeCell ref="H100:H103"/>
    <mergeCell ref="M100:M103"/>
    <mergeCell ref="N100:N103"/>
    <mergeCell ref="O100:O103"/>
    <mergeCell ref="C134:D134"/>
    <mergeCell ref="O127:O131"/>
    <mergeCell ref="O109:O113"/>
    <mergeCell ref="C114:F114"/>
    <mergeCell ref="M114:N114"/>
    <mergeCell ref="C117:C121"/>
    <mergeCell ref="H117:H121"/>
    <mergeCell ref="M117:M121"/>
    <mergeCell ref="N117:N121"/>
    <mergeCell ref="O117:O121"/>
    <mergeCell ref="C104:F104"/>
    <mergeCell ref="M104:N104"/>
    <mergeCell ref="C106:D106"/>
    <mergeCell ref="C109:C113"/>
    <mergeCell ref="H109:H113"/>
    <mergeCell ref="M109:M113"/>
    <mergeCell ref="N109:N113"/>
    <mergeCell ref="C138:F138"/>
    <mergeCell ref="M138:N138"/>
    <mergeCell ref="C122:F122"/>
    <mergeCell ref="M122:N122"/>
    <mergeCell ref="C124:D124"/>
    <mergeCell ref="C127:C131"/>
    <mergeCell ref="H127:H131"/>
    <mergeCell ref="M127:M131"/>
    <mergeCell ref="N127:N131"/>
    <mergeCell ref="C132:F132"/>
    <mergeCell ref="M132:N132"/>
  </mergeCells>
  <phoneticPr fontId="10" type="noConversion"/>
  <hyperlinks>
    <hyperlink ref="C141" r:id="rId1" xr:uid="{00000000-0004-0000-0200-000000000000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AB9D2-DDE5-4EE1-A610-C3A675AA72E3}">
  <sheetPr>
    <tabColor theme="5" tint="0.79998168889431442"/>
  </sheetPr>
  <dimension ref="A2:AB26"/>
  <sheetViews>
    <sheetView showGridLines="0" zoomScale="70" zoomScaleNormal="70" workbookViewId="0"/>
  </sheetViews>
  <sheetFormatPr defaultColWidth="0" defaultRowHeight="17" x14ac:dyDescent="0.45"/>
  <cols>
    <col min="1" max="2" width="1.58203125" style="139" customWidth="1"/>
    <col min="3" max="3" width="18.08203125" style="139" customWidth="1"/>
    <col min="4" max="4" width="170.08203125" style="139" bestFit="1" customWidth="1"/>
    <col min="5" max="10" width="8.6640625" style="139" customWidth="1"/>
    <col min="11" max="17" width="8.6640625" style="139" hidden="1" customWidth="1"/>
    <col min="18" max="28" width="0" style="139" hidden="1" customWidth="1"/>
    <col min="29" max="16384" width="8.6640625" style="139" hidden="1"/>
  </cols>
  <sheetData>
    <row r="2" spans="1:18" ht="25" x14ac:dyDescent="0.45">
      <c r="A2" s="267"/>
      <c r="B2" s="319" t="s">
        <v>415</v>
      </c>
      <c r="C2" s="319"/>
      <c r="D2" s="319"/>
      <c r="E2" s="319"/>
      <c r="F2" s="319"/>
      <c r="G2" s="319"/>
      <c r="H2" s="319"/>
      <c r="I2" s="319"/>
      <c r="J2" s="319"/>
    </row>
    <row r="4" spans="1:18" ht="32.5" customHeight="1" x14ac:dyDescent="0.45">
      <c r="C4" s="239" t="s">
        <v>351</v>
      </c>
      <c r="D4" s="239" t="s">
        <v>352</v>
      </c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</row>
    <row r="5" spans="1:18" ht="24" customHeight="1" x14ac:dyDescent="0.45">
      <c r="C5" s="241" t="s">
        <v>353</v>
      </c>
      <c r="D5" s="242" t="s">
        <v>354</v>
      </c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</row>
    <row r="6" spans="1:18" ht="24" customHeight="1" x14ac:dyDescent="0.45">
      <c r="C6" s="241" t="s">
        <v>355</v>
      </c>
      <c r="D6" s="242" t="s">
        <v>356</v>
      </c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</row>
    <row r="7" spans="1:18" ht="24" customHeight="1" x14ac:dyDescent="0.45">
      <c r="C7" s="320" t="s">
        <v>357</v>
      </c>
      <c r="D7" s="243" t="s">
        <v>358</v>
      </c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</row>
    <row r="8" spans="1:18" ht="24" customHeight="1" x14ac:dyDescent="0.45">
      <c r="C8" s="321"/>
      <c r="D8" s="244" t="s">
        <v>359</v>
      </c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</row>
    <row r="9" spans="1:18" ht="24" customHeight="1" x14ac:dyDescent="0.45">
      <c r="C9" s="241" t="s">
        <v>360</v>
      </c>
      <c r="D9" s="242" t="s">
        <v>361</v>
      </c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</row>
    <row r="10" spans="1:18" ht="24" customHeight="1" x14ac:dyDescent="0.45">
      <c r="C10" s="320" t="s">
        <v>362</v>
      </c>
      <c r="D10" s="245" t="s">
        <v>363</v>
      </c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</row>
    <row r="11" spans="1:18" ht="24" customHeight="1" x14ac:dyDescent="0.45">
      <c r="C11" s="322"/>
      <c r="D11" s="246" t="s">
        <v>364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</row>
    <row r="12" spans="1:18" ht="24" customHeight="1" x14ac:dyDescent="0.45">
      <c r="C12" s="322"/>
      <c r="D12" s="246" t="s">
        <v>365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</row>
    <row r="13" spans="1:18" ht="24" customHeight="1" x14ac:dyDescent="0.45">
      <c r="C13" s="322"/>
      <c r="D13" s="246" t="s">
        <v>366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</row>
    <row r="14" spans="1:18" ht="24" customHeight="1" x14ac:dyDescent="0.45">
      <c r="C14" s="321"/>
      <c r="D14" s="247" t="s">
        <v>386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</row>
    <row r="15" spans="1:18" ht="24" customHeight="1" x14ac:dyDescent="0.45">
      <c r="C15" s="320" t="s">
        <v>367</v>
      </c>
      <c r="D15" s="245" t="s">
        <v>368</v>
      </c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</row>
    <row r="16" spans="1:18" ht="24" customHeight="1" x14ac:dyDescent="0.45">
      <c r="C16" s="321"/>
      <c r="D16" s="247" t="s">
        <v>369</v>
      </c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</row>
    <row r="17" spans="3:18" ht="24" customHeight="1" x14ac:dyDescent="0.45">
      <c r="C17" s="320" t="s">
        <v>370</v>
      </c>
      <c r="D17" s="245" t="s">
        <v>371</v>
      </c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</row>
    <row r="18" spans="3:18" ht="24" customHeight="1" x14ac:dyDescent="0.45">
      <c r="C18" s="322"/>
      <c r="D18" s="246" t="s">
        <v>372</v>
      </c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</row>
    <row r="19" spans="3:18" ht="24" customHeight="1" x14ac:dyDescent="0.45">
      <c r="C19" s="322"/>
      <c r="D19" s="246" t="s">
        <v>373</v>
      </c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</row>
    <row r="20" spans="3:18" ht="21" x14ac:dyDescent="0.45">
      <c r="C20" s="321"/>
      <c r="D20" s="248" t="s">
        <v>374</v>
      </c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</row>
    <row r="21" spans="3:18" ht="21" x14ac:dyDescent="0.45">
      <c r="C21" s="241" t="s">
        <v>375</v>
      </c>
      <c r="D21" s="242" t="s">
        <v>376</v>
      </c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</row>
    <row r="22" spans="3:18" x14ac:dyDescent="0.45">
      <c r="C22" s="158"/>
      <c r="D22" s="158"/>
    </row>
    <row r="23" spans="3:18" x14ac:dyDescent="0.45">
      <c r="C23" s="249" t="s">
        <v>377</v>
      </c>
      <c r="D23" s="158"/>
    </row>
    <row r="24" spans="3:18" x14ac:dyDescent="0.45">
      <c r="C24" s="158"/>
      <c r="D24" s="158"/>
    </row>
    <row r="25" spans="3:18" x14ac:dyDescent="0.45">
      <c r="C25" s="158"/>
      <c r="D25" s="158"/>
    </row>
    <row r="26" spans="3:18" x14ac:dyDescent="0.45">
      <c r="C26" s="158"/>
      <c r="D26" s="158"/>
    </row>
  </sheetData>
  <mergeCells count="5">
    <mergeCell ref="B2:J2"/>
    <mergeCell ref="C7:C8"/>
    <mergeCell ref="C10:C14"/>
    <mergeCell ref="C15:C16"/>
    <mergeCell ref="C17:C20"/>
  </mergeCells>
  <phoneticPr fontId="1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G30"/>
  <sheetViews>
    <sheetView showGridLines="0" zoomScale="85" zoomScaleNormal="85" workbookViewId="0"/>
  </sheetViews>
  <sheetFormatPr defaultColWidth="9" defaultRowHeight="14" x14ac:dyDescent="0.45"/>
  <cols>
    <col min="1" max="1" width="3.4140625" style="158" customWidth="1"/>
    <col min="2" max="2" width="22.58203125" style="158" customWidth="1"/>
    <col min="3" max="3" width="27.4140625" style="158" customWidth="1"/>
    <col min="4" max="4" width="43.08203125" style="158" customWidth="1"/>
    <col min="5" max="6" width="17.08203125" style="158" customWidth="1"/>
    <col min="7" max="7" width="9" style="158" customWidth="1"/>
    <col min="8" max="8" width="10.6640625" style="158" bestFit="1" customWidth="1"/>
    <col min="9" max="16384" width="9" style="158"/>
  </cols>
  <sheetData>
    <row r="3" spans="1:7" ht="30" customHeight="1" x14ac:dyDescent="0.45">
      <c r="A3" s="226"/>
      <c r="B3" s="325" t="s">
        <v>174</v>
      </c>
      <c r="C3" s="325"/>
      <c r="D3" s="325"/>
      <c r="E3" s="325"/>
      <c r="F3" s="325"/>
      <c r="G3" s="226"/>
    </row>
    <row r="4" spans="1:7" s="197" customFormat="1" x14ac:dyDescent="0.45">
      <c r="B4" s="228"/>
      <c r="C4" s="229"/>
      <c r="D4" s="230"/>
      <c r="E4" s="230"/>
      <c r="F4" s="230"/>
      <c r="G4" s="225"/>
    </row>
    <row r="5" spans="1:7" s="197" customFormat="1" x14ac:dyDescent="0.45">
      <c r="B5" s="231"/>
      <c r="C5" s="229"/>
      <c r="D5" s="230"/>
      <c r="E5" s="230"/>
      <c r="F5" s="230"/>
      <c r="G5" s="225"/>
    </row>
    <row r="6" spans="1:7" s="197" customFormat="1" ht="15" customHeight="1" x14ac:dyDescent="0.45">
      <c r="B6" s="265" t="s">
        <v>328</v>
      </c>
      <c r="C6" s="232">
        <v>45483</v>
      </c>
      <c r="D6" s="232"/>
      <c r="E6" s="230"/>
      <c r="F6" s="230"/>
      <c r="G6" s="225"/>
    </row>
    <row r="7" spans="1:7" s="197" customFormat="1" ht="15" customHeight="1" x14ac:dyDescent="0.45">
      <c r="B7" s="265" t="s">
        <v>332</v>
      </c>
      <c r="C7" s="232">
        <f>C6-9</f>
        <v>45474</v>
      </c>
      <c r="D7" s="232"/>
      <c r="E7" s="230"/>
      <c r="F7" s="230"/>
      <c r="G7" s="225"/>
    </row>
    <row r="8" spans="1:7" s="197" customFormat="1" ht="15" customHeight="1" x14ac:dyDescent="0.45">
      <c r="B8" s="265" t="s">
        <v>333</v>
      </c>
      <c r="C8" s="232">
        <f>C6-10</f>
        <v>45473</v>
      </c>
      <c r="D8" s="232"/>
      <c r="E8" s="230"/>
      <c r="F8" s="230"/>
      <c r="G8" s="225"/>
    </row>
    <row r="9" spans="1:7" s="197" customFormat="1" ht="15" customHeight="1" x14ac:dyDescent="0.45">
      <c r="B9" s="265" t="s">
        <v>183</v>
      </c>
      <c r="C9" s="236">
        <v>10000000</v>
      </c>
      <c r="D9" s="230"/>
      <c r="E9" s="230"/>
      <c r="F9" s="230"/>
      <c r="G9" s="225"/>
    </row>
    <row r="10" spans="1:7" s="197" customFormat="1" x14ac:dyDescent="0.45">
      <c r="B10" s="228"/>
      <c r="C10" s="229"/>
      <c r="D10" s="230"/>
      <c r="E10" s="230"/>
      <c r="F10" s="230"/>
      <c r="G10" s="225"/>
    </row>
    <row r="11" spans="1:7" s="197" customFormat="1" ht="15" customHeight="1" x14ac:dyDescent="0.45">
      <c r="B11" s="237" t="s">
        <v>175</v>
      </c>
      <c r="C11" s="233"/>
      <c r="D11" s="233"/>
      <c r="E11" s="260" t="s">
        <v>391</v>
      </c>
      <c r="F11" s="233"/>
      <c r="G11" s="225"/>
    </row>
    <row r="12" spans="1:7" ht="5.25" customHeight="1" x14ac:dyDescent="0.45">
      <c r="G12" s="226"/>
    </row>
    <row r="13" spans="1:7" s="197" customFormat="1" ht="21" customHeight="1" x14ac:dyDescent="0.45">
      <c r="A13" s="225"/>
      <c r="B13" s="252" t="s">
        <v>176</v>
      </c>
      <c r="C13" s="277" t="s">
        <v>330</v>
      </c>
      <c r="D13" s="277"/>
      <c r="E13" s="255" t="s">
        <v>184</v>
      </c>
      <c r="F13" s="263" t="s">
        <v>185</v>
      </c>
      <c r="G13" s="225"/>
    </row>
    <row r="14" spans="1:7" s="197" customFormat="1" ht="21" customHeight="1" x14ac:dyDescent="0.45">
      <c r="A14" s="225"/>
      <c r="B14" s="264" t="s">
        <v>181</v>
      </c>
      <c r="C14" s="328" t="s">
        <v>331</v>
      </c>
      <c r="D14" s="328"/>
      <c r="E14" s="326" t="s">
        <v>329</v>
      </c>
      <c r="F14" s="327"/>
      <c r="G14" s="225"/>
    </row>
    <row r="15" spans="1:7" s="197" customFormat="1" ht="21" customHeight="1" x14ac:dyDescent="0.45">
      <c r="A15" s="225"/>
      <c r="B15" s="324" t="s">
        <v>200</v>
      </c>
      <c r="C15" s="253" t="s">
        <v>387</v>
      </c>
      <c r="D15" s="254">
        <v>0</v>
      </c>
      <c r="E15" s="256">
        <f>C6-10</f>
        <v>45473</v>
      </c>
      <c r="F15" s="261">
        <f>$C$9*0%</f>
        <v>0</v>
      </c>
      <c r="G15" s="225"/>
    </row>
    <row r="16" spans="1:7" s="197" customFormat="1" ht="21" customHeight="1" x14ac:dyDescent="0.45">
      <c r="A16" s="225"/>
      <c r="B16" s="324"/>
      <c r="C16" s="257" t="s">
        <v>388</v>
      </c>
      <c r="D16" s="259" t="s">
        <v>390</v>
      </c>
      <c r="E16" s="258">
        <f>C6-9</f>
        <v>45474</v>
      </c>
      <c r="F16" s="262">
        <f>$C$9*10%</f>
        <v>1000000</v>
      </c>
      <c r="G16" s="225"/>
    </row>
    <row r="17" spans="1:7" s="197" customFormat="1" ht="21" customHeight="1" x14ac:dyDescent="0.45">
      <c r="A17" s="225"/>
      <c r="B17" s="324"/>
      <c r="C17" s="257" t="s">
        <v>389</v>
      </c>
      <c r="D17" s="259" t="s">
        <v>385</v>
      </c>
      <c r="E17" s="258">
        <f>C6</f>
        <v>45483</v>
      </c>
      <c r="F17" s="262">
        <f>$C$9*100%</f>
        <v>10000000</v>
      </c>
      <c r="G17" s="225"/>
    </row>
    <row r="18" spans="1:7" s="197" customFormat="1" ht="21" customHeight="1" x14ac:dyDescent="0.45">
      <c r="A18" s="225"/>
      <c r="B18" s="323" t="s">
        <v>416</v>
      </c>
      <c r="C18" s="253" t="s">
        <v>387</v>
      </c>
      <c r="D18" s="254">
        <v>0</v>
      </c>
      <c r="E18" s="256">
        <f>C6-10</f>
        <v>45473</v>
      </c>
      <c r="F18" s="261">
        <f>$C$9*0%</f>
        <v>0</v>
      </c>
      <c r="G18" s="225"/>
    </row>
    <row r="19" spans="1:7" s="197" customFormat="1" ht="21" customHeight="1" x14ac:dyDescent="0.45">
      <c r="A19" s="225"/>
      <c r="B19" s="324"/>
      <c r="C19" s="257" t="s">
        <v>388</v>
      </c>
      <c r="D19" s="257" t="s">
        <v>177</v>
      </c>
      <c r="E19" s="258">
        <f>C6-9</f>
        <v>45474</v>
      </c>
      <c r="F19" s="262">
        <f>$C$9*10%</f>
        <v>1000000</v>
      </c>
      <c r="G19" s="225"/>
    </row>
    <row r="20" spans="1:7" s="197" customFormat="1" ht="21" customHeight="1" x14ac:dyDescent="0.45">
      <c r="A20" s="225"/>
      <c r="B20" s="324"/>
      <c r="C20" s="257" t="s">
        <v>389</v>
      </c>
      <c r="D20" s="257" t="s">
        <v>182</v>
      </c>
      <c r="E20" s="258">
        <f>C6</f>
        <v>45483</v>
      </c>
      <c r="F20" s="262">
        <f>$C$9*100%</f>
        <v>10000000</v>
      </c>
      <c r="G20" s="225"/>
    </row>
    <row r="21" spans="1:7" s="197" customFormat="1" x14ac:dyDescent="0.45">
      <c r="B21" s="228"/>
      <c r="C21" s="234"/>
      <c r="D21" s="235"/>
      <c r="E21" s="230"/>
      <c r="F21" s="230"/>
      <c r="G21" s="225"/>
    </row>
    <row r="22" spans="1:7" x14ac:dyDescent="0.45">
      <c r="A22" s="226"/>
      <c r="B22" s="227"/>
      <c r="C22" s="227"/>
    </row>
    <row r="23" spans="1:7" x14ac:dyDescent="0.45">
      <c r="B23" s="227"/>
      <c r="C23" s="227"/>
    </row>
    <row r="24" spans="1:7" x14ac:dyDescent="0.45">
      <c r="B24" s="227"/>
      <c r="C24" s="227"/>
    </row>
    <row r="25" spans="1:7" x14ac:dyDescent="0.45">
      <c r="B25" s="227"/>
      <c r="C25" s="227"/>
    </row>
    <row r="26" spans="1:7" x14ac:dyDescent="0.45">
      <c r="B26" s="227"/>
      <c r="C26" s="227"/>
    </row>
    <row r="27" spans="1:7" x14ac:dyDescent="0.45">
      <c r="B27" s="227"/>
      <c r="C27" s="227"/>
    </row>
    <row r="28" spans="1:7" x14ac:dyDescent="0.45">
      <c r="B28" s="227"/>
      <c r="C28" s="227"/>
    </row>
    <row r="29" spans="1:7" x14ac:dyDescent="0.45">
      <c r="B29" s="227"/>
      <c r="C29" s="227"/>
    </row>
    <row r="30" spans="1:7" x14ac:dyDescent="0.45">
      <c r="B30" s="227"/>
      <c r="C30" s="227"/>
    </row>
  </sheetData>
  <mergeCells count="6">
    <mergeCell ref="B18:B20"/>
    <mergeCell ref="B15:B17"/>
    <mergeCell ref="B3:F3"/>
    <mergeCell ref="E14:F14"/>
    <mergeCell ref="C13:D13"/>
    <mergeCell ref="C14:D1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ignoredErrors>
    <ignoredError sqref="F17:F18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340F-9B2C-4F41-B38A-633BCBE31ABF}">
  <dimension ref="A1:M860"/>
  <sheetViews>
    <sheetView showGridLines="0" zoomScale="85" zoomScaleNormal="85" workbookViewId="0">
      <pane ySplit="6" topLeftCell="A7" activePane="bottomLeft" state="frozen"/>
      <selection pane="bottomLeft"/>
    </sheetView>
  </sheetViews>
  <sheetFormatPr defaultColWidth="0" defaultRowHeight="14" zeroHeight="1" x14ac:dyDescent="0.45"/>
  <cols>
    <col min="1" max="1" width="1.58203125" style="162" customWidth="1"/>
    <col min="2" max="2" width="10.33203125" style="162" customWidth="1"/>
    <col min="3" max="3" width="12.1640625" style="162" customWidth="1"/>
    <col min="4" max="4" width="14.6640625" style="171" bestFit="1" customWidth="1"/>
    <col min="5" max="5" width="19.1640625" style="171" bestFit="1" customWidth="1"/>
    <col min="6" max="6" width="13.58203125" style="171" bestFit="1" customWidth="1"/>
    <col min="7" max="7" width="11" style="166" bestFit="1" customWidth="1"/>
    <col min="8" max="8" width="11.83203125" style="166" bestFit="1" customWidth="1"/>
    <col min="9" max="9" width="9.58203125" style="166" bestFit="1" customWidth="1"/>
    <col min="10" max="11" width="62.58203125" style="166" customWidth="1"/>
    <col min="12" max="12" width="36.5" style="166" bestFit="1" customWidth="1"/>
    <col min="13" max="13" width="9" style="162" customWidth="1"/>
    <col min="14" max="16384" width="9" style="162" hidden="1"/>
  </cols>
  <sheetData>
    <row r="1" spans="2:13" s="167" customFormat="1" x14ac:dyDescent="0.45">
      <c r="D1" s="171"/>
      <c r="E1" s="171"/>
      <c r="F1" s="171"/>
    </row>
    <row r="2" spans="2:13" ht="32" customHeight="1" x14ac:dyDescent="0.45">
      <c r="B2" s="339" t="s">
        <v>420</v>
      </c>
      <c r="C2" s="339"/>
      <c r="D2" s="339"/>
      <c r="E2" s="339"/>
      <c r="F2" s="339"/>
      <c r="G2" s="339"/>
      <c r="H2" s="339"/>
      <c r="I2" s="339"/>
      <c r="J2" s="339"/>
      <c r="K2" s="194"/>
      <c r="L2" s="194"/>
    </row>
    <row r="3" spans="2:13" ht="34.5" customHeight="1" x14ac:dyDescent="0.45">
      <c r="B3" s="339" t="s">
        <v>421</v>
      </c>
      <c r="C3" s="339"/>
      <c r="D3" s="339"/>
      <c r="E3" s="339"/>
      <c r="F3" s="339"/>
      <c r="G3" s="339"/>
      <c r="H3" s="339"/>
      <c r="I3" s="339"/>
      <c r="J3" s="339"/>
      <c r="K3" s="194"/>
      <c r="L3" s="194"/>
    </row>
    <row r="4" spans="2:13" ht="15" customHeight="1" thickBot="1" x14ac:dyDescent="0.5">
      <c r="B4" s="195"/>
      <c r="C4" s="196"/>
      <c r="D4" s="194"/>
      <c r="E4" s="194"/>
      <c r="F4" s="194"/>
      <c r="G4" s="194"/>
      <c r="H4" s="194"/>
      <c r="I4" s="194"/>
      <c r="J4" s="194"/>
      <c r="K4" s="194"/>
      <c r="L4" s="194"/>
    </row>
    <row r="5" spans="2:13" ht="21" customHeight="1" thickBot="1" x14ac:dyDescent="0.5">
      <c r="B5" s="168" t="s">
        <v>417</v>
      </c>
      <c r="C5" s="197"/>
      <c r="D5" s="197"/>
      <c r="E5" s="197"/>
      <c r="F5" s="197"/>
      <c r="G5" s="197"/>
      <c r="H5" s="197"/>
      <c r="I5" s="197"/>
      <c r="J5" s="340" t="s">
        <v>208</v>
      </c>
      <c r="K5" s="341"/>
      <c r="L5" s="342"/>
      <c r="M5" s="168"/>
    </row>
    <row r="6" spans="2:13" ht="27" customHeight="1" x14ac:dyDescent="0.45">
      <c r="B6" s="198" t="s">
        <v>209</v>
      </c>
      <c r="C6" s="199" t="s">
        <v>210</v>
      </c>
      <c r="D6" s="199" t="s">
        <v>211</v>
      </c>
      <c r="E6" s="199" t="s">
        <v>212</v>
      </c>
      <c r="F6" s="199" t="s">
        <v>213</v>
      </c>
      <c r="G6" s="199" t="s">
        <v>214</v>
      </c>
      <c r="H6" s="199" t="s">
        <v>215</v>
      </c>
      <c r="I6" s="199" t="s">
        <v>216</v>
      </c>
      <c r="J6" s="199" t="s">
        <v>217</v>
      </c>
      <c r="K6" s="199" t="s">
        <v>218</v>
      </c>
      <c r="L6" s="200" t="s">
        <v>219</v>
      </c>
    </row>
    <row r="7" spans="2:13" ht="34.5" customHeight="1" x14ac:dyDescent="0.45">
      <c r="B7" s="337" t="s">
        <v>188</v>
      </c>
      <c r="C7" s="338" t="s">
        <v>220</v>
      </c>
      <c r="D7" s="338" t="s">
        <v>190</v>
      </c>
      <c r="E7" s="338" t="s">
        <v>221</v>
      </c>
      <c r="F7" s="332" t="s">
        <v>222</v>
      </c>
      <c r="G7" s="332" t="s">
        <v>191</v>
      </c>
      <c r="H7" s="332" t="s">
        <v>192</v>
      </c>
      <c r="I7" s="332" t="s">
        <v>223</v>
      </c>
      <c r="J7" s="331" t="s">
        <v>292</v>
      </c>
      <c r="K7" s="343"/>
      <c r="L7" s="344"/>
    </row>
    <row r="8" spans="2:13" ht="34.5" customHeight="1" x14ac:dyDescent="0.45">
      <c r="B8" s="337"/>
      <c r="C8" s="338"/>
      <c r="D8" s="338"/>
      <c r="E8" s="338"/>
      <c r="F8" s="332"/>
      <c r="G8" s="332"/>
      <c r="H8" s="332"/>
      <c r="I8" s="332"/>
      <c r="J8" s="331"/>
      <c r="K8" s="343"/>
      <c r="L8" s="344"/>
    </row>
    <row r="9" spans="2:13" ht="34.5" customHeight="1" x14ac:dyDescent="0.45">
      <c r="B9" s="337"/>
      <c r="C9" s="338"/>
      <c r="D9" s="338"/>
      <c r="E9" s="338"/>
      <c r="F9" s="332"/>
      <c r="G9" s="332"/>
      <c r="H9" s="332"/>
      <c r="I9" s="332"/>
      <c r="J9" s="331"/>
      <c r="K9" s="343"/>
      <c r="L9" s="344"/>
    </row>
    <row r="10" spans="2:13" ht="34.5" customHeight="1" x14ac:dyDescent="0.45">
      <c r="B10" s="337"/>
      <c r="C10" s="338"/>
      <c r="D10" s="338"/>
      <c r="E10" s="338"/>
      <c r="F10" s="332"/>
      <c r="G10" s="332"/>
      <c r="H10" s="332"/>
      <c r="I10" s="332"/>
      <c r="J10" s="331"/>
      <c r="K10" s="343"/>
      <c r="L10" s="344"/>
    </row>
    <row r="11" spans="2:13" ht="34.5" customHeight="1" x14ac:dyDescent="0.45">
      <c r="B11" s="337" t="s">
        <v>188</v>
      </c>
      <c r="C11" s="338" t="s">
        <v>224</v>
      </c>
      <c r="D11" s="338" t="s">
        <v>231</v>
      </c>
      <c r="E11" s="338" t="s">
        <v>225</v>
      </c>
      <c r="F11" s="169" t="s">
        <v>222</v>
      </c>
      <c r="G11" s="169" t="s">
        <v>191</v>
      </c>
      <c r="H11" s="169" t="s">
        <v>192</v>
      </c>
      <c r="I11" s="169" t="s">
        <v>223</v>
      </c>
      <c r="J11" s="331" t="s">
        <v>292</v>
      </c>
      <c r="K11" s="331" t="s">
        <v>293</v>
      </c>
      <c r="L11" s="329" t="s">
        <v>232</v>
      </c>
    </row>
    <row r="12" spans="2:13" ht="34.5" customHeight="1" x14ac:dyDescent="0.45">
      <c r="B12" s="337"/>
      <c r="C12" s="338"/>
      <c r="D12" s="338"/>
      <c r="E12" s="338"/>
      <c r="F12" s="169" t="s">
        <v>294</v>
      </c>
      <c r="G12" s="169" t="s">
        <v>226</v>
      </c>
      <c r="H12" s="169" t="s">
        <v>227</v>
      </c>
      <c r="I12" s="169" t="s">
        <v>228</v>
      </c>
      <c r="J12" s="331"/>
      <c r="K12" s="331"/>
      <c r="L12" s="329"/>
    </row>
    <row r="13" spans="2:13" ht="34.5" customHeight="1" x14ac:dyDescent="0.45">
      <c r="B13" s="337"/>
      <c r="C13" s="338"/>
      <c r="D13" s="338"/>
      <c r="E13" s="338"/>
      <c r="F13" s="169" t="s">
        <v>233</v>
      </c>
      <c r="G13" s="169" t="s">
        <v>234</v>
      </c>
      <c r="H13" s="169" t="s">
        <v>227</v>
      </c>
      <c r="I13" s="169" t="s">
        <v>228</v>
      </c>
      <c r="J13" s="331"/>
      <c r="K13" s="331"/>
      <c r="L13" s="329"/>
    </row>
    <row r="14" spans="2:13" ht="34.5" customHeight="1" x14ac:dyDescent="0.45">
      <c r="B14" s="337"/>
      <c r="C14" s="338"/>
      <c r="D14" s="338"/>
      <c r="E14" s="338"/>
      <c r="F14" s="169" t="s">
        <v>229</v>
      </c>
      <c r="G14" s="332" t="s">
        <v>230</v>
      </c>
      <c r="H14" s="332"/>
      <c r="I14" s="332"/>
      <c r="J14" s="331"/>
      <c r="K14" s="331"/>
      <c r="L14" s="329"/>
    </row>
    <row r="15" spans="2:13" ht="34.5" customHeight="1" x14ac:dyDescent="0.45">
      <c r="B15" s="337" t="s">
        <v>188</v>
      </c>
      <c r="C15" s="338" t="s">
        <v>224</v>
      </c>
      <c r="D15" s="338" t="s">
        <v>336</v>
      </c>
      <c r="E15" s="338" t="s">
        <v>225</v>
      </c>
      <c r="F15" s="169" t="s">
        <v>337</v>
      </c>
      <c r="G15" s="169" t="s">
        <v>338</v>
      </c>
      <c r="H15" s="169" t="s">
        <v>339</v>
      </c>
      <c r="I15" s="169" t="s">
        <v>228</v>
      </c>
      <c r="J15" s="334"/>
      <c r="K15" s="331" t="s">
        <v>293</v>
      </c>
      <c r="L15" s="329" t="s">
        <v>232</v>
      </c>
    </row>
    <row r="16" spans="2:13" ht="34.5" customHeight="1" x14ac:dyDescent="0.45">
      <c r="B16" s="337"/>
      <c r="C16" s="338"/>
      <c r="D16" s="338"/>
      <c r="E16" s="338"/>
      <c r="F16" s="332" t="s">
        <v>340</v>
      </c>
      <c r="G16" s="332" t="s">
        <v>341</v>
      </c>
      <c r="H16" s="332" t="s">
        <v>339</v>
      </c>
      <c r="I16" s="332" t="s">
        <v>228</v>
      </c>
      <c r="J16" s="334"/>
      <c r="K16" s="331"/>
      <c r="L16" s="329"/>
    </row>
    <row r="17" spans="2:12" ht="34.5" customHeight="1" x14ac:dyDescent="0.45">
      <c r="B17" s="337"/>
      <c r="C17" s="338"/>
      <c r="D17" s="338"/>
      <c r="E17" s="338"/>
      <c r="F17" s="332"/>
      <c r="G17" s="332"/>
      <c r="H17" s="332"/>
      <c r="I17" s="332"/>
      <c r="J17" s="334"/>
      <c r="K17" s="331"/>
      <c r="L17" s="329"/>
    </row>
    <row r="18" spans="2:12" ht="34.5" customHeight="1" x14ac:dyDescent="0.45">
      <c r="B18" s="337"/>
      <c r="C18" s="338"/>
      <c r="D18" s="338"/>
      <c r="E18" s="338"/>
      <c r="F18" s="169" t="s">
        <v>229</v>
      </c>
      <c r="G18" s="332" t="s">
        <v>230</v>
      </c>
      <c r="H18" s="332"/>
      <c r="I18" s="332"/>
      <c r="J18" s="334"/>
      <c r="K18" s="331"/>
      <c r="L18" s="329"/>
    </row>
    <row r="19" spans="2:12" ht="34.5" customHeight="1" x14ac:dyDescent="0.45">
      <c r="B19" s="337" t="s">
        <v>188</v>
      </c>
      <c r="C19" s="338" t="s">
        <v>224</v>
      </c>
      <c r="D19" s="338" t="s">
        <v>241</v>
      </c>
      <c r="E19" s="338" t="s">
        <v>235</v>
      </c>
      <c r="F19" s="332" t="s">
        <v>237</v>
      </c>
      <c r="G19" s="332" t="s">
        <v>242</v>
      </c>
      <c r="H19" s="332" t="s">
        <v>227</v>
      </c>
      <c r="I19" s="332" t="s">
        <v>228</v>
      </c>
      <c r="J19" s="334"/>
      <c r="K19" s="331" t="s">
        <v>295</v>
      </c>
      <c r="L19" s="329" t="s">
        <v>236</v>
      </c>
    </row>
    <row r="20" spans="2:12" ht="34.5" customHeight="1" x14ac:dyDescent="0.45">
      <c r="B20" s="337"/>
      <c r="C20" s="338"/>
      <c r="D20" s="338"/>
      <c r="E20" s="338"/>
      <c r="F20" s="332"/>
      <c r="G20" s="332"/>
      <c r="H20" s="332"/>
      <c r="I20" s="332"/>
      <c r="J20" s="334"/>
      <c r="K20" s="331"/>
      <c r="L20" s="329"/>
    </row>
    <row r="21" spans="2:12" ht="34.5" customHeight="1" x14ac:dyDescent="0.45">
      <c r="B21" s="337"/>
      <c r="C21" s="338"/>
      <c r="D21" s="338"/>
      <c r="E21" s="338"/>
      <c r="F21" s="332" t="s">
        <v>229</v>
      </c>
      <c r="G21" s="332" t="s">
        <v>230</v>
      </c>
      <c r="H21" s="332"/>
      <c r="I21" s="332"/>
      <c r="J21" s="334"/>
      <c r="K21" s="331"/>
      <c r="L21" s="329"/>
    </row>
    <row r="22" spans="2:12" ht="34.5" customHeight="1" x14ac:dyDescent="0.45">
      <c r="B22" s="337"/>
      <c r="C22" s="338"/>
      <c r="D22" s="338"/>
      <c r="E22" s="338"/>
      <c r="F22" s="332"/>
      <c r="G22" s="332"/>
      <c r="H22" s="332"/>
      <c r="I22" s="332"/>
      <c r="J22" s="334"/>
      <c r="K22" s="331"/>
      <c r="L22" s="329"/>
    </row>
    <row r="23" spans="2:12" ht="34.5" customHeight="1" x14ac:dyDescent="0.45">
      <c r="B23" s="337" t="s">
        <v>188</v>
      </c>
      <c r="C23" s="338" t="s">
        <v>224</v>
      </c>
      <c r="D23" s="338" t="s">
        <v>296</v>
      </c>
      <c r="E23" s="338" t="s">
        <v>235</v>
      </c>
      <c r="F23" s="169" t="s">
        <v>222</v>
      </c>
      <c r="G23" s="169" t="s">
        <v>191</v>
      </c>
      <c r="H23" s="169" t="s">
        <v>192</v>
      </c>
      <c r="I23" s="169" t="s">
        <v>223</v>
      </c>
      <c r="J23" s="331" t="s">
        <v>281</v>
      </c>
      <c r="K23" s="331" t="s">
        <v>297</v>
      </c>
      <c r="L23" s="329" t="s">
        <v>236</v>
      </c>
    </row>
    <row r="24" spans="2:12" ht="34.5" customHeight="1" x14ac:dyDescent="0.45">
      <c r="B24" s="337"/>
      <c r="C24" s="338"/>
      <c r="D24" s="338"/>
      <c r="E24" s="338"/>
      <c r="F24" s="169" t="s">
        <v>237</v>
      </c>
      <c r="G24" s="169" t="s">
        <v>238</v>
      </c>
      <c r="H24" s="169" t="s">
        <v>227</v>
      </c>
      <c r="I24" s="169" t="s">
        <v>228</v>
      </c>
      <c r="J24" s="331"/>
      <c r="K24" s="331"/>
      <c r="L24" s="329"/>
    </row>
    <row r="25" spans="2:12" ht="34.5" customHeight="1" x14ac:dyDescent="0.45">
      <c r="B25" s="337"/>
      <c r="C25" s="338"/>
      <c r="D25" s="338"/>
      <c r="E25" s="338"/>
      <c r="F25" s="169" t="s">
        <v>239</v>
      </c>
      <c r="G25" s="169" t="s">
        <v>240</v>
      </c>
      <c r="H25" s="169" t="s">
        <v>227</v>
      </c>
      <c r="I25" s="169" t="s">
        <v>228</v>
      </c>
      <c r="J25" s="331"/>
      <c r="K25" s="331"/>
      <c r="L25" s="329"/>
    </row>
    <row r="26" spans="2:12" ht="34.5" customHeight="1" x14ac:dyDescent="0.45">
      <c r="B26" s="337"/>
      <c r="C26" s="338"/>
      <c r="D26" s="338"/>
      <c r="E26" s="338"/>
      <c r="F26" s="169" t="s">
        <v>229</v>
      </c>
      <c r="G26" s="332" t="s">
        <v>230</v>
      </c>
      <c r="H26" s="332"/>
      <c r="I26" s="332"/>
      <c r="J26" s="331"/>
      <c r="K26" s="331"/>
      <c r="L26" s="329"/>
    </row>
    <row r="27" spans="2:12" ht="34.5" customHeight="1" x14ac:dyDescent="0.45">
      <c r="B27" s="337" t="s">
        <v>188</v>
      </c>
      <c r="C27" s="338" t="s">
        <v>220</v>
      </c>
      <c r="D27" s="338" t="s">
        <v>243</v>
      </c>
      <c r="E27" s="338" t="s">
        <v>448</v>
      </c>
      <c r="F27" s="332" t="s">
        <v>294</v>
      </c>
      <c r="G27" s="332" t="s">
        <v>226</v>
      </c>
      <c r="H27" s="332" t="s">
        <v>227</v>
      </c>
      <c r="I27" s="332" t="s">
        <v>228</v>
      </c>
      <c r="J27" s="334"/>
      <c r="K27" s="331" t="s">
        <v>298</v>
      </c>
      <c r="L27" s="329" t="s">
        <v>244</v>
      </c>
    </row>
    <row r="28" spans="2:12" ht="34.5" customHeight="1" x14ac:dyDescent="0.45">
      <c r="B28" s="337"/>
      <c r="C28" s="338"/>
      <c r="D28" s="338"/>
      <c r="E28" s="338"/>
      <c r="F28" s="332"/>
      <c r="G28" s="332"/>
      <c r="H28" s="332"/>
      <c r="I28" s="332"/>
      <c r="J28" s="334"/>
      <c r="K28" s="331"/>
      <c r="L28" s="329"/>
    </row>
    <row r="29" spans="2:12" ht="34.5" customHeight="1" x14ac:dyDescent="0.45">
      <c r="B29" s="337"/>
      <c r="C29" s="338"/>
      <c r="D29" s="338"/>
      <c r="E29" s="338"/>
      <c r="F29" s="332" t="s">
        <v>229</v>
      </c>
      <c r="G29" s="332" t="s">
        <v>230</v>
      </c>
      <c r="H29" s="332"/>
      <c r="I29" s="332"/>
      <c r="J29" s="334"/>
      <c r="K29" s="331"/>
      <c r="L29" s="329"/>
    </row>
    <row r="30" spans="2:12" ht="34.5" customHeight="1" x14ac:dyDescent="0.45">
      <c r="B30" s="337"/>
      <c r="C30" s="338"/>
      <c r="D30" s="338"/>
      <c r="E30" s="338"/>
      <c r="F30" s="332"/>
      <c r="G30" s="332"/>
      <c r="H30" s="332"/>
      <c r="I30" s="332"/>
      <c r="J30" s="334"/>
      <c r="K30" s="331"/>
      <c r="L30" s="329"/>
    </row>
    <row r="31" spans="2:12" ht="34.5" customHeight="1" x14ac:dyDescent="0.45">
      <c r="B31" s="337" t="s">
        <v>188</v>
      </c>
      <c r="C31" s="338" t="s">
        <v>299</v>
      </c>
      <c r="D31" s="338" t="s">
        <v>300</v>
      </c>
      <c r="E31" s="338" t="s">
        <v>301</v>
      </c>
      <c r="F31" s="332" t="s">
        <v>222</v>
      </c>
      <c r="G31" s="332" t="s">
        <v>245</v>
      </c>
      <c r="H31" s="332" t="s">
        <v>192</v>
      </c>
      <c r="I31" s="332" t="s">
        <v>223</v>
      </c>
      <c r="J31" s="331" t="s">
        <v>282</v>
      </c>
      <c r="K31" s="331" t="s">
        <v>302</v>
      </c>
      <c r="L31" s="329" t="s">
        <v>283</v>
      </c>
    </row>
    <row r="32" spans="2:12" ht="34.5" customHeight="1" x14ac:dyDescent="0.45">
      <c r="B32" s="337"/>
      <c r="C32" s="338"/>
      <c r="D32" s="338"/>
      <c r="E32" s="338"/>
      <c r="F32" s="332"/>
      <c r="G32" s="332"/>
      <c r="H32" s="332"/>
      <c r="I32" s="332"/>
      <c r="J32" s="331"/>
      <c r="K32" s="331"/>
      <c r="L32" s="329"/>
    </row>
    <row r="33" spans="2:12" ht="34.5" customHeight="1" x14ac:dyDescent="0.45">
      <c r="B33" s="337"/>
      <c r="C33" s="338"/>
      <c r="D33" s="338"/>
      <c r="E33" s="338"/>
      <c r="F33" s="169" t="s">
        <v>294</v>
      </c>
      <c r="G33" s="169" t="s">
        <v>226</v>
      </c>
      <c r="H33" s="169" t="s">
        <v>227</v>
      </c>
      <c r="I33" s="169" t="s">
        <v>228</v>
      </c>
      <c r="J33" s="331"/>
      <c r="K33" s="331"/>
      <c r="L33" s="329"/>
    </row>
    <row r="34" spans="2:12" ht="34.5" customHeight="1" x14ac:dyDescent="0.45">
      <c r="B34" s="337"/>
      <c r="C34" s="338"/>
      <c r="D34" s="338"/>
      <c r="E34" s="338"/>
      <c r="F34" s="169" t="s">
        <v>229</v>
      </c>
      <c r="G34" s="332" t="s">
        <v>230</v>
      </c>
      <c r="H34" s="332"/>
      <c r="I34" s="332"/>
      <c r="J34" s="331"/>
      <c r="K34" s="331"/>
      <c r="L34" s="329"/>
    </row>
    <row r="35" spans="2:12" ht="34.5" customHeight="1" x14ac:dyDescent="0.45">
      <c r="B35" s="337" t="s">
        <v>188</v>
      </c>
      <c r="C35" s="338" t="s">
        <v>224</v>
      </c>
      <c r="D35" s="338" t="s">
        <v>319</v>
      </c>
      <c r="E35" s="338" t="s">
        <v>317</v>
      </c>
      <c r="F35" s="332" t="s">
        <v>314</v>
      </c>
      <c r="G35" s="332" t="s">
        <v>315</v>
      </c>
      <c r="H35" s="333" t="s">
        <v>310</v>
      </c>
      <c r="I35" s="332" t="s">
        <v>247</v>
      </c>
      <c r="J35" s="334"/>
      <c r="K35" s="331" t="s">
        <v>348</v>
      </c>
      <c r="L35" s="268"/>
    </row>
    <row r="36" spans="2:12" ht="34.5" customHeight="1" x14ac:dyDescent="0.45">
      <c r="B36" s="337"/>
      <c r="C36" s="338"/>
      <c r="D36" s="338"/>
      <c r="E36" s="338"/>
      <c r="F36" s="332"/>
      <c r="G36" s="332"/>
      <c r="H36" s="333"/>
      <c r="I36" s="332"/>
      <c r="J36" s="334"/>
      <c r="K36" s="331"/>
      <c r="L36" s="268"/>
    </row>
    <row r="37" spans="2:12" ht="34.5" customHeight="1" x14ac:dyDescent="0.45">
      <c r="B37" s="337"/>
      <c r="C37" s="338"/>
      <c r="D37" s="338"/>
      <c r="E37" s="338"/>
      <c r="F37" s="332"/>
      <c r="G37" s="332"/>
      <c r="H37" s="333"/>
      <c r="I37" s="332"/>
      <c r="J37" s="334"/>
      <c r="K37" s="331"/>
      <c r="L37" s="268"/>
    </row>
    <row r="38" spans="2:12" ht="34.5" customHeight="1" x14ac:dyDescent="0.45">
      <c r="B38" s="337"/>
      <c r="C38" s="338"/>
      <c r="D38" s="338"/>
      <c r="E38" s="338"/>
      <c r="F38" s="332"/>
      <c r="G38" s="332"/>
      <c r="H38" s="333"/>
      <c r="I38" s="332"/>
      <c r="J38" s="334"/>
      <c r="K38" s="331"/>
      <c r="L38" s="268"/>
    </row>
    <row r="39" spans="2:12" ht="34.5" customHeight="1" x14ac:dyDescent="0.45">
      <c r="B39" s="337" t="s">
        <v>188</v>
      </c>
      <c r="C39" s="338" t="s">
        <v>224</v>
      </c>
      <c r="D39" s="338" t="s">
        <v>320</v>
      </c>
      <c r="E39" s="338" t="s">
        <v>317</v>
      </c>
      <c r="F39" s="332" t="s">
        <v>314</v>
      </c>
      <c r="G39" s="332" t="s">
        <v>315</v>
      </c>
      <c r="H39" s="333" t="s">
        <v>316</v>
      </c>
      <c r="I39" s="332" t="s">
        <v>247</v>
      </c>
      <c r="J39" s="334"/>
      <c r="K39" s="331" t="s">
        <v>349</v>
      </c>
      <c r="L39" s="268"/>
    </row>
    <row r="40" spans="2:12" ht="34.5" customHeight="1" x14ac:dyDescent="0.45">
      <c r="B40" s="337"/>
      <c r="C40" s="338"/>
      <c r="D40" s="338"/>
      <c r="E40" s="338"/>
      <c r="F40" s="332"/>
      <c r="G40" s="332"/>
      <c r="H40" s="333"/>
      <c r="I40" s="332"/>
      <c r="J40" s="334"/>
      <c r="K40" s="331"/>
      <c r="L40" s="268"/>
    </row>
    <row r="41" spans="2:12" ht="34.5" customHeight="1" x14ac:dyDescent="0.45">
      <c r="B41" s="337"/>
      <c r="C41" s="338"/>
      <c r="D41" s="338"/>
      <c r="E41" s="338"/>
      <c r="F41" s="332"/>
      <c r="G41" s="332"/>
      <c r="H41" s="333"/>
      <c r="I41" s="332"/>
      <c r="J41" s="334"/>
      <c r="K41" s="331"/>
      <c r="L41" s="268"/>
    </row>
    <row r="42" spans="2:12" ht="34.5" customHeight="1" x14ac:dyDescent="0.45">
      <c r="B42" s="337"/>
      <c r="C42" s="338"/>
      <c r="D42" s="338"/>
      <c r="E42" s="338"/>
      <c r="F42" s="332"/>
      <c r="G42" s="332"/>
      <c r="H42" s="333"/>
      <c r="I42" s="332"/>
      <c r="J42" s="334"/>
      <c r="K42" s="331"/>
      <c r="L42" s="268"/>
    </row>
    <row r="43" spans="2:12" ht="34.5" customHeight="1" x14ac:dyDescent="0.45">
      <c r="B43" s="337" t="s">
        <v>188</v>
      </c>
      <c r="C43" s="338" t="s">
        <v>224</v>
      </c>
      <c r="D43" s="338" t="s">
        <v>342</v>
      </c>
      <c r="E43" s="338" t="s">
        <v>317</v>
      </c>
      <c r="F43" s="332" t="s">
        <v>343</v>
      </c>
      <c r="G43" s="332" t="s">
        <v>345</v>
      </c>
      <c r="H43" s="333" t="s">
        <v>316</v>
      </c>
      <c r="I43" s="332" t="s">
        <v>247</v>
      </c>
      <c r="J43" s="334"/>
      <c r="K43" s="331" t="s">
        <v>347</v>
      </c>
      <c r="L43" s="330" t="s">
        <v>350</v>
      </c>
    </row>
    <row r="44" spans="2:12" ht="34.5" customHeight="1" x14ac:dyDescent="0.45">
      <c r="B44" s="337"/>
      <c r="C44" s="338"/>
      <c r="D44" s="338"/>
      <c r="E44" s="338"/>
      <c r="F44" s="332"/>
      <c r="G44" s="332"/>
      <c r="H44" s="333"/>
      <c r="I44" s="332"/>
      <c r="J44" s="334"/>
      <c r="K44" s="331"/>
      <c r="L44" s="330"/>
    </row>
    <row r="45" spans="2:12" ht="34.5" customHeight="1" x14ac:dyDescent="0.45">
      <c r="B45" s="337"/>
      <c r="C45" s="338"/>
      <c r="D45" s="338"/>
      <c r="E45" s="338"/>
      <c r="F45" s="332" t="s">
        <v>344</v>
      </c>
      <c r="G45" s="332" t="s">
        <v>346</v>
      </c>
      <c r="H45" s="332" t="s">
        <v>310</v>
      </c>
      <c r="I45" s="332"/>
      <c r="J45" s="334"/>
      <c r="K45" s="331"/>
      <c r="L45" s="330"/>
    </row>
    <row r="46" spans="2:12" ht="34.5" customHeight="1" x14ac:dyDescent="0.45">
      <c r="B46" s="337"/>
      <c r="C46" s="338"/>
      <c r="D46" s="338"/>
      <c r="E46" s="338"/>
      <c r="F46" s="332"/>
      <c r="G46" s="332"/>
      <c r="H46" s="332"/>
      <c r="I46" s="332"/>
      <c r="J46" s="334"/>
      <c r="K46" s="331"/>
      <c r="L46" s="330"/>
    </row>
    <row r="47" spans="2:12" ht="34.5" customHeight="1" x14ac:dyDescent="0.45">
      <c r="B47" s="337" t="s">
        <v>188</v>
      </c>
      <c r="C47" s="338" t="s">
        <v>224</v>
      </c>
      <c r="D47" s="338" t="s">
        <v>248</v>
      </c>
      <c r="E47" s="338" t="s">
        <v>249</v>
      </c>
      <c r="F47" s="332" t="s">
        <v>303</v>
      </c>
      <c r="G47" s="332" t="s">
        <v>196</v>
      </c>
      <c r="H47" s="332" t="s">
        <v>227</v>
      </c>
      <c r="I47" s="332" t="s">
        <v>247</v>
      </c>
      <c r="J47" s="334"/>
      <c r="K47" s="331" t="s">
        <v>304</v>
      </c>
      <c r="L47" s="268"/>
    </row>
    <row r="48" spans="2:12" ht="34.5" customHeight="1" x14ac:dyDescent="0.45">
      <c r="B48" s="337"/>
      <c r="C48" s="338"/>
      <c r="D48" s="338"/>
      <c r="E48" s="338"/>
      <c r="F48" s="332"/>
      <c r="G48" s="332"/>
      <c r="H48" s="332"/>
      <c r="I48" s="332"/>
      <c r="J48" s="334"/>
      <c r="K48" s="331"/>
      <c r="L48" s="268"/>
    </row>
    <row r="49" spans="2:12" ht="34.5" customHeight="1" x14ac:dyDescent="0.45">
      <c r="B49" s="337"/>
      <c r="C49" s="338"/>
      <c r="D49" s="338"/>
      <c r="E49" s="338"/>
      <c r="F49" s="332"/>
      <c r="G49" s="332"/>
      <c r="H49" s="332"/>
      <c r="I49" s="332"/>
      <c r="J49" s="334"/>
      <c r="K49" s="331"/>
      <c r="L49" s="268"/>
    </row>
    <row r="50" spans="2:12" ht="34.5" customHeight="1" x14ac:dyDescent="0.45">
      <c r="B50" s="337"/>
      <c r="C50" s="338"/>
      <c r="D50" s="338"/>
      <c r="E50" s="338"/>
      <c r="F50" s="332"/>
      <c r="G50" s="332"/>
      <c r="H50" s="332"/>
      <c r="I50" s="332"/>
      <c r="J50" s="334"/>
      <c r="K50" s="331"/>
      <c r="L50" s="268"/>
    </row>
    <row r="51" spans="2:12" ht="43.5" customHeight="1" x14ac:dyDescent="0.45">
      <c r="B51" s="337" t="s">
        <v>188</v>
      </c>
      <c r="C51" s="338" t="s">
        <v>224</v>
      </c>
      <c r="D51" s="338" t="s">
        <v>250</v>
      </c>
      <c r="E51" s="338" t="s">
        <v>249</v>
      </c>
      <c r="F51" s="169" t="s">
        <v>222</v>
      </c>
      <c r="G51" s="169" t="s">
        <v>251</v>
      </c>
      <c r="H51" s="169" t="s">
        <v>192</v>
      </c>
      <c r="I51" s="169" t="s">
        <v>223</v>
      </c>
      <c r="J51" s="331" t="s">
        <v>282</v>
      </c>
      <c r="K51" s="331" t="s">
        <v>305</v>
      </c>
      <c r="L51" s="329" t="s">
        <v>285</v>
      </c>
    </row>
    <row r="52" spans="2:12" ht="34.5" customHeight="1" x14ac:dyDescent="0.45">
      <c r="B52" s="337"/>
      <c r="C52" s="338"/>
      <c r="D52" s="338"/>
      <c r="E52" s="338"/>
      <c r="F52" s="169" t="s">
        <v>239</v>
      </c>
      <c r="G52" s="169" t="s">
        <v>252</v>
      </c>
      <c r="H52" s="169" t="s">
        <v>227</v>
      </c>
      <c r="I52" s="169" t="s">
        <v>228</v>
      </c>
      <c r="J52" s="331"/>
      <c r="K52" s="331"/>
      <c r="L52" s="329"/>
    </row>
    <row r="53" spans="2:12" ht="34.5" customHeight="1" x14ac:dyDescent="0.45">
      <c r="B53" s="337"/>
      <c r="C53" s="338"/>
      <c r="D53" s="338"/>
      <c r="E53" s="338"/>
      <c r="F53" s="169" t="s">
        <v>294</v>
      </c>
      <c r="G53" s="169" t="s">
        <v>226</v>
      </c>
      <c r="H53" s="169" t="s">
        <v>227</v>
      </c>
      <c r="I53" s="169" t="s">
        <v>228</v>
      </c>
      <c r="J53" s="331"/>
      <c r="K53" s="331"/>
      <c r="L53" s="329"/>
    </row>
    <row r="54" spans="2:12" ht="34.5" customHeight="1" x14ac:dyDescent="0.45">
      <c r="B54" s="337"/>
      <c r="C54" s="338"/>
      <c r="D54" s="338"/>
      <c r="E54" s="338"/>
      <c r="F54" s="169" t="s">
        <v>229</v>
      </c>
      <c r="G54" s="332" t="s">
        <v>230</v>
      </c>
      <c r="H54" s="332"/>
      <c r="I54" s="332"/>
      <c r="J54" s="331"/>
      <c r="K54" s="331"/>
      <c r="L54" s="329"/>
    </row>
    <row r="55" spans="2:12" ht="34.5" customHeight="1" x14ac:dyDescent="0.45">
      <c r="B55" s="337" t="s">
        <v>188</v>
      </c>
      <c r="C55" s="338" t="s">
        <v>224</v>
      </c>
      <c r="D55" s="338" t="s">
        <v>422</v>
      </c>
      <c r="E55" s="338" t="s">
        <v>424</v>
      </c>
      <c r="F55" s="335" t="s">
        <v>427</v>
      </c>
      <c r="G55" s="335" t="s">
        <v>191</v>
      </c>
      <c r="H55" s="335" t="s">
        <v>339</v>
      </c>
      <c r="I55" s="335" t="s">
        <v>228</v>
      </c>
      <c r="J55" s="334"/>
      <c r="K55" s="331" t="s">
        <v>429</v>
      </c>
      <c r="L55" s="329" t="s">
        <v>428</v>
      </c>
    </row>
    <row r="56" spans="2:12" ht="34.5" customHeight="1" x14ac:dyDescent="0.45">
      <c r="B56" s="337"/>
      <c r="C56" s="338"/>
      <c r="D56" s="338"/>
      <c r="E56" s="338"/>
      <c r="F56" s="336"/>
      <c r="G56" s="336"/>
      <c r="H56" s="336"/>
      <c r="I56" s="336"/>
      <c r="J56" s="334"/>
      <c r="K56" s="331"/>
      <c r="L56" s="329"/>
    </row>
    <row r="57" spans="2:12" ht="34.5" customHeight="1" x14ac:dyDescent="0.45">
      <c r="B57" s="337"/>
      <c r="C57" s="338"/>
      <c r="D57" s="338"/>
      <c r="E57" s="338"/>
      <c r="F57" s="169" t="s">
        <v>294</v>
      </c>
      <c r="G57" s="169" t="s">
        <v>426</v>
      </c>
      <c r="H57" s="169" t="s">
        <v>227</v>
      </c>
      <c r="I57" s="169" t="s">
        <v>228</v>
      </c>
      <c r="J57" s="334"/>
      <c r="K57" s="331"/>
      <c r="L57" s="329"/>
    </row>
    <row r="58" spans="2:12" ht="34.5" customHeight="1" x14ac:dyDescent="0.45">
      <c r="B58" s="337"/>
      <c r="C58" s="338"/>
      <c r="D58" s="338"/>
      <c r="E58" s="338"/>
      <c r="F58" s="169" t="s">
        <v>229</v>
      </c>
      <c r="G58" s="332" t="s">
        <v>230</v>
      </c>
      <c r="H58" s="332"/>
      <c r="I58" s="332"/>
      <c r="J58" s="334"/>
      <c r="K58" s="331"/>
      <c r="L58" s="329"/>
    </row>
    <row r="59" spans="2:12" ht="34.5" customHeight="1" x14ac:dyDescent="0.45">
      <c r="B59" s="337" t="s">
        <v>188</v>
      </c>
      <c r="C59" s="338" t="s">
        <v>224</v>
      </c>
      <c r="D59" s="338" t="s">
        <v>423</v>
      </c>
      <c r="E59" s="338" t="s">
        <v>424</v>
      </c>
      <c r="F59" s="169" t="s">
        <v>222</v>
      </c>
      <c r="G59" s="169" t="s">
        <v>425</v>
      </c>
      <c r="H59" s="169" t="s">
        <v>192</v>
      </c>
      <c r="I59" s="169" t="s">
        <v>430</v>
      </c>
      <c r="J59" s="331" t="s">
        <v>282</v>
      </c>
      <c r="K59" s="331" t="s">
        <v>432</v>
      </c>
      <c r="L59" s="329" t="s">
        <v>428</v>
      </c>
    </row>
    <row r="60" spans="2:12" ht="34.5" customHeight="1" x14ac:dyDescent="0.45">
      <c r="B60" s="337"/>
      <c r="C60" s="338"/>
      <c r="D60" s="338"/>
      <c r="E60" s="338"/>
      <c r="F60" s="169" t="s">
        <v>431</v>
      </c>
      <c r="G60" s="169" t="s">
        <v>191</v>
      </c>
      <c r="H60" s="169" t="s">
        <v>227</v>
      </c>
      <c r="I60" s="169" t="s">
        <v>228</v>
      </c>
      <c r="J60" s="331"/>
      <c r="K60" s="331"/>
      <c r="L60" s="329"/>
    </row>
    <row r="61" spans="2:12" ht="34.5" customHeight="1" x14ac:dyDescent="0.45">
      <c r="B61" s="337"/>
      <c r="C61" s="338"/>
      <c r="D61" s="338"/>
      <c r="E61" s="338"/>
      <c r="F61" s="169" t="s">
        <v>294</v>
      </c>
      <c r="G61" s="169" t="s">
        <v>426</v>
      </c>
      <c r="H61" s="169" t="s">
        <v>227</v>
      </c>
      <c r="I61" s="169" t="s">
        <v>228</v>
      </c>
      <c r="J61" s="331"/>
      <c r="K61" s="331"/>
      <c r="L61" s="329"/>
    </row>
    <row r="62" spans="2:12" ht="34.5" customHeight="1" x14ac:dyDescent="0.45">
      <c r="B62" s="337"/>
      <c r="C62" s="338"/>
      <c r="D62" s="338"/>
      <c r="E62" s="338"/>
      <c r="F62" s="169" t="s">
        <v>229</v>
      </c>
      <c r="G62" s="332" t="s">
        <v>230</v>
      </c>
      <c r="H62" s="332"/>
      <c r="I62" s="332"/>
      <c r="J62" s="331"/>
      <c r="K62" s="331"/>
      <c r="L62" s="329"/>
    </row>
    <row r="63" spans="2:12" ht="38.5" customHeight="1" x14ac:dyDescent="0.45">
      <c r="B63" s="337" t="s">
        <v>188</v>
      </c>
      <c r="C63" s="338" t="s">
        <v>194</v>
      </c>
      <c r="D63" s="338" t="s">
        <v>439</v>
      </c>
      <c r="E63" s="338" t="s">
        <v>441</v>
      </c>
      <c r="F63" s="335" t="s">
        <v>396</v>
      </c>
      <c r="G63" s="335" t="s">
        <v>393</v>
      </c>
      <c r="H63" s="335" t="s">
        <v>227</v>
      </c>
      <c r="I63" s="335" t="s">
        <v>247</v>
      </c>
      <c r="J63" s="334"/>
      <c r="K63" s="331" t="s">
        <v>395</v>
      </c>
      <c r="L63" s="329" t="s">
        <v>445</v>
      </c>
    </row>
    <row r="64" spans="2:12" ht="38.5" customHeight="1" x14ac:dyDescent="0.45">
      <c r="B64" s="337"/>
      <c r="C64" s="338"/>
      <c r="D64" s="338"/>
      <c r="E64" s="338"/>
      <c r="F64" s="336"/>
      <c r="G64" s="336"/>
      <c r="H64" s="336"/>
      <c r="I64" s="336"/>
      <c r="J64" s="334"/>
      <c r="K64" s="331"/>
      <c r="L64" s="329"/>
    </row>
    <row r="65" spans="2:12" ht="38.5" customHeight="1" x14ac:dyDescent="0.45">
      <c r="B65" s="337"/>
      <c r="C65" s="338"/>
      <c r="D65" s="338"/>
      <c r="E65" s="338"/>
      <c r="F65" s="335" t="s">
        <v>442</v>
      </c>
      <c r="G65" s="335" t="s">
        <v>226</v>
      </c>
      <c r="H65" s="335" t="s">
        <v>443</v>
      </c>
      <c r="I65" s="335" t="s">
        <v>444</v>
      </c>
      <c r="J65" s="334"/>
      <c r="K65" s="331"/>
      <c r="L65" s="329"/>
    </row>
    <row r="66" spans="2:12" ht="38.5" customHeight="1" x14ac:dyDescent="0.45">
      <c r="B66" s="337"/>
      <c r="C66" s="338"/>
      <c r="D66" s="338"/>
      <c r="E66" s="338"/>
      <c r="F66" s="336"/>
      <c r="G66" s="336"/>
      <c r="H66" s="336"/>
      <c r="I66" s="336"/>
      <c r="J66" s="334"/>
      <c r="K66" s="331"/>
      <c r="L66" s="329"/>
    </row>
    <row r="67" spans="2:12" ht="34.5" customHeight="1" x14ac:dyDescent="0.45">
      <c r="B67" s="337" t="s">
        <v>188</v>
      </c>
      <c r="C67" s="338" t="s">
        <v>194</v>
      </c>
      <c r="D67" s="338" t="s">
        <v>440</v>
      </c>
      <c r="E67" s="338" t="s">
        <v>418</v>
      </c>
      <c r="F67" s="332" t="s">
        <v>222</v>
      </c>
      <c r="G67" s="332" t="s">
        <v>191</v>
      </c>
      <c r="H67" s="332" t="s">
        <v>192</v>
      </c>
      <c r="I67" s="332" t="s">
        <v>223</v>
      </c>
      <c r="J67" s="331" t="s">
        <v>281</v>
      </c>
      <c r="K67" s="331" t="s">
        <v>411</v>
      </c>
      <c r="L67" s="329" t="s">
        <v>445</v>
      </c>
    </row>
    <row r="68" spans="2:12" ht="34.5" customHeight="1" x14ac:dyDescent="0.45">
      <c r="B68" s="337"/>
      <c r="C68" s="338"/>
      <c r="D68" s="338"/>
      <c r="E68" s="338"/>
      <c r="F68" s="332"/>
      <c r="G68" s="332"/>
      <c r="H68" s="332"/>
      <c r="I68" s="332"/>
      <c r="J68" s="331"/>
      <c r="K68" s="331"/>
      <c r="L68" s="329"/>
    </row>
    <row r="69" spans="2:12" ht="34.5" customHeight="1" x14ac:dyDescent="0.45">
      <c r="B69" s="337"/>
      <c r="C69" s="338"/>
      <c r="D69" s="338"/>
      <c r="E69" s="338"/>
      <c r="F69" s="273" t="s">
        <v>394</v>
      </c>
      <c r="G69" s="273" t="s">
        <v>406</v>
      </c>
      <c r="H69" s="273" t="s">
        <v>339</v>
      </c>
      <c r="I69" s="273" t="s">
        <v>228</v>
      </c>
      <c r="J69" s="331"/>
      <c r="K69" s="331"/>
      <c r="L69" s="329"/>
    </row>
    <row r="70" spans="2:12" ht="34.5" customHeight="1" x14ac:dyDescent="0.45">
      <c r="B70" s="337"/>
      <c r="C70" s="338"/>
      <c r="D70" s="338"/>
      <c r="E70" s="338"/>
      <c r="F70" s="273" t="s">
        <v>446</v>
      </c>
      <c r="G70" s="273" t="s">
        <v>226</v>
      </c>
      <c r="H70" s="273" t="s">
        <v>263</v>
      </c>
      <c r="I70" s="273" t="s">
        <v>325</v>
      </c>
      <c r="J70" s="331"/>
      <c r="K70" s="331"/>
      <c r="L70" s="329"/>
    </row>
    <row r="71" spans="2:12" ht="34.5" customHeight="1" x14ac:dyDescent="0.45">
      <c r="B71" s="337" t="s">
        <v>188</v>
      </c>
      <c r="C71" s="338" t="s">
        <v>194</v>
      </c>
      <c r="D71" s="338" t="s">
        <v>321</v>
      </c>
      <c r="E71" s="338" t="s">
        <v>259</v>
      </c>
      <c r="F71" s="332" t="s">
        <v>246</v>
      </c>
      <c r="G71" s="332" t="s">
        <v>433</v>
      </c>
      <c r="H71" s="332" t="s">
        <v>227</v>
      </c>
      <c r="I71" s="332" t="s">
        <v>247</v>
      </c>
      <c r="J71" s="334"/>
      <c r="K71" s="331" t="s">
        <v>404</v>
      </c>
      <c r="L71" s="346"/>
    </row>
    <row r="72" spans="2:12" ht="34.5" customHeight="1" x14ac:dyDescent="0.45">
      <c r="B72" s="337"/>
      <c r="C72" s="338"/>
      <c r="D72" s="338"/>
      <c r="E72" s="338"/>
      <c r="F72" s="332"/>
      <c r="G72" s="332"/>
      <c r="H72" s="332"/>
      <c r="I72" s="332"/>
      <c r="J72" s="334"/>
      <c r="K72" s="331"/>
      <c r="L72" s="347"/>
    </row>
    <row r="73" spans="2:12" ht="34.5" customHeight="1" x14ac:dyDescent="0.45">
      <c r="B73" s="337"/>
      <c r="C73" s="338"/>
      <c r="D73" s="338"/>
      <c r="E73" s="338"/>
      <c r="F73" s="332"/>
      <c r="G73" s="332"/>
      <c r="H73" s="332"/>
      <c r="I73" s="332"/>
      <c r="J73" s="334"/>
      <c r="K73" s="331"/>
      <c r="L73" s="347"/>
    </row>
    <row r="74" spans="2:12" ht="34.5" customHeight="1" x14ac:dyDescent="0.45">
      <c r="B74" s="337"/>
      <c r="C74" s="338"/>
      <c r="D74" s="338"/>
      <c r="E74" s="338"/>
      <c r="F74" s="332"/>
      <c r="G74" s="332"/>
      <c r="H74" s="332"/>
      <c r="I74" s="332"/>
      <c r="J74" s="334"/>
      <c r="K74" s="331"/>
      <c r="L74" s="348"/>
    </row>
    <row r="75" spans="2:12" ht="34.5" customHeight="1" x14ac:dyDescent="0.45">
      <c r="B75" s="337" t="s">
        <v>188</v>
      </c>
      <c r="C75" s="338" t="s">
        <v>194</v>
      </c>
      <c r="D75" s="338" t="s">
        <v>322</v>
      </c>
      <c r="E75" s="338" t="s">
        <v>259</v>
      </c>
      <c r="F75" s="332" t="s">
        <v>409</v>
      </c>
      <c r="G75" s="332" t="s">
        <v>433</v>
      </c>
      <c r="H75" s="332" t="s">
        <v>227</v>
      </c>
      <c r="I75" s="332" t="s">
        <v>408</v>
      </c>
      <c r="J75" s="334"/>
      <c r="K75" s="331" t="s">
        <v>404</v>
      </c>
      <c r="L75" s="345"/>
    </row>
    <row r="76" spans="2:12" ht="34.5" customHeight="1" x14ac:dyDescent="0.45">
      <c r="B76" s="337"/>
      <c r="C76" s="338"/>
      <c r="D76" s="338"/>
      <c r="E76" s="338"/>
      <c r="F76" s="332"/>
      <c r="G76" s="332"/>
      <c r="H76" s="332"/>
      <c r="I76" s="332"/>
      <c r="J76" s="334"/>
      <c r="K76" s="331"/>
      <c r="L76" s="345"/>
    </row>
    <row r="77" spans="2:12" ht="34.5" customHeight="1" x14ac:dyDescent="0.45">
      <c r="B77" s="337"/>
      <c r="C77" s="338"/>
      <c r="D77" s="338"/>
      <c r="E77" s="338"/>
      <c r="F77" s="332" t="s">
        <v>405</v>
      </c>
      <c r="G77" s="332" t="s">
        <v>393</v>
      </c>
      <c r="H77" s="332" t="s">
        <v>227</v>
      </c>
      <c r="I77" s="332" t="s">
        <v>408</v>
      </c>
      <c r="J77" s="334"/>
      <c r="K77" s="331"/>
      <c r="L77" s="345"/>
    </row>
    <row r="78" spans="2:12" ht="34.5" customHeight="1" x14ac:dyDescent="0.45">
      <c r="B78" s="337"/>
      <c r="C78" s="338"/>
      <c r="D78" s="338"/>
      <c r="E78" s="338"/>
      <c r="F78" s="332"/>
      <c r="G78" s="332"/>
      <c r="H78" s="332"/>
      <c r="I78" s="332"/>
      <c r="J78" s="334"/>
      <c r="K78" s="331"/>
      <c r="L78" s="345"/>
    </row>
    <row r="79" spans="2:12" ht="34.5" customHeight="1" x14ac:dyDescent="0.45">
      <c r="B79" s="337" t="s">
        <v>188</v>
      </c>
      <c r="C79" s="338" t="s">
        <v>194</v>
      </c>
      <c r="D79" s="338" t="s">
        <v>323</v>
      </c>
      <c r="E79" s="338" t="s">
        <v>259</v>
      </c>
      <c r="F79" s="169" t="s">
        <v>222</v>
      </c>
      <c r="G79" s="169" t="s">
        <v>191</v>
      </c>
      <c r="H79" s="169" t="s">
        <v>192</v>
      </c>
      <c r="I79" s="169" t="s">
        <v>223</v>
      </c>
      <c r="J79" s="331" t="s">
        <v>284</v>
      </c>
      <c r="K79" s="331" t="s">
        <v>412</v>
      </c>
      <c r="L79" s="345"/>
    </row>
    <row r="80" spans="2:12" ht="34.5" customHeight="1" x14ac:dyDescent="0.45">
      <c r="B80" s="337"/>
      <c r="C80" s="338"/>
      <c r="D80" s="338"/>
      <c r="E80" s="338"/>
      <c r="F80" s="332" t="s">
        <v>405</v>
      </c>
      <c r="G80" s="332" t="s">
        <v>406</v>
      </c>
      <c r="H80" s="332" t="s">
        <v>407</v>
      </c>
      <c r="I80" s="332" t="s">
        <v>408</v>
      </c>
      <c r="J80" s="331"/>
      <c r="K80" s="331"/>
      <c r="L80" s="345"/>
    </row>
    <row r="81" spans="2:12" ht="34.5" customHeight="1" x14ac:dyDescent="0.45">
      <c r="B81" s="337"/>
      <c r="C81" s="338"/>
      <c r="D81" s="338"/>
      <c r="E81" s="338"/>
      <c r="F81" s="332"/>
      <c r="G81" s="332"/>
      <c r="H81" s="332"/>
      <c r="I81" s="332"/>
      <c r="J81" s="331"/>
      <c r="K81" s="331"/>
      <c r="L81" s="345"/>
    </row>
    <row r="82" spans="2:12" ht="34.5" customHeight="1" x14ac:dyDescent="0.45">
      <c r="B82" s="337"/>
      <c r="C82" s="338"/>
      <c r="D82" s="338"/>
      <c r="E82" s="338"/>
      <c r="F82" s="169" t="s">
        <v>410</v>
      </c>
      <c r="G82" s="169" t="s">
        <v>433</v>
      </c>
      <c r="H82" s="169" t="s">
        <v>407</v>
      </c>
      <c r="I82" s="169" t="s">
        <v>408</v>
      </c>
      <c r="J82" s="331"/>
      <c r="K82" s="331"/>
      <c r="L82" s="345"/>
    </row>
    <row r="83" spans="2:12" ht="34.5" customHeight="1" x14ac:dyDescent="0.45">
      <c r="B83" s="337" t="s">
        <v>188</v>
      </c>
      <c r="C83" s="338" t="s">
        <v>194</v>
      </c>
      <c r="D83" s="338" t="s">
        <v>261</v>
      </c>
      <c r="E83" s="338" t="s">
        <v>262</v>
      </c>
      <c r="F83" s="332" t="s">
        <v>246</v>
      </c>
      <c r="G83" s="332" t="s">
        <v>226</v>
      </c>
      <c r="H83" s="349" t="s">
        <v>263</v>
      </c>
      <c r="I83" s="332" t="s">
        <v>325</v>
      </c>
      <c r="J83" s="334"/>
      <c r="K83" s="350" t="s">
        <v>397</v>
      </c>
      <c r="L83" s="330" t="s">
        <v>398</v>
      </c>
    </row>
    <row r="84" spans="2:12" ht="34.5" customHeight="1" x14ac:dyDescent="0.45">
      <c r="B84" s="337"/>
      <c r="C84" s="338"/>
      <c r="D84" s="338"/>
      <c r="E84" s="338"/>
      <c r="F84" s="332"/>
      <c r="G84" s="332"/>
      <c r="H84" s="349"/>
      <c r="I84" s="332"/>
      <c r="J84" s="334"/>
      <c r="K84" s="350"/>
      <c r="L84" s="330"/>
    </row>
    <row r="85" spans="2:12" ht="34.5" customHeight="1" x14ac:dyDescent="0.45">
      <c r="B85" s="337"/>
      <c r="C85" s="338"/>
      <c r="D85" s="338"/>
      <c r="E85" s="338"/>
      <c r="F85" s="332"/>
      <c r="G85" s="332"/>
      <c r="H85" s="349"/>
      <c r="I85" s="332"/>
      <c r="J85" s="334"/>
      <c r="K85" s="350"/>
      <c r="L85" s="330"/>
    </row>
    <row r="86" spans="2:12" ht="34.5" customHeight="1" x14ac:dyDescent="0.45">
      <c r="B86" s="337"/>
      <c r="C86" s="338"/>
      <c r="D86" s="338"/>
      <c r="E86" s="338"/>
      <c r="F86" s="332"/>
      <c r="G86" s="332"/>
      <c r="H86" s="349"/>
      <c r="I86" s="332"/>
      <c r="J86" s="334"/>
      <c r="K86" s="350"/>
      <c r="L86" s="330"/>
    </row>
    <row r="87" spans="2:12" ht="34.5" customHeight="1" x14ac:dyDescent="0.45">
      <c r="B87" s="337" t="s">
        <v>188</v>
      </c>
      <c r="C87" s="338" t="s">
        <v>194</v>
      </c>
      <c r="D87" s="338" t="s">
        <v>264</v>
      </c>
      <c r="E87" s="338" t="s">
        <v>262</v>
      </c>
      <c r="F87" s="332" t="s">
        <v>246</v>
      </c>
      <c r="G87" s="332" t="s">
        <v>399</v>
      </c>
      <c r="H87" s="332" t="s">
        <v>227</v>
      </c>
      <c r="I87" s="332" t="s">
        <v>247</v>
      </c>
      <c r="J87" s="334"/>
      <c r="K87" s="331" t="s">
        <v>400</v>
      </c>
      <c r="L87" s="345"/>
    </row>
    <row r="88" spans="2:12" ht="34.5" customHeight="1" x14ac:dyDescent="0.45">
      <c r="B88" s="337"/>
      <c r="C88" s="338"/>
      <c r="D88" s="338"/>
      <c r="E88" s="338"/>
      <c r="F88" s="332"/>
      <c r="G88" s="332"/>
      <c r="H88" s="332"/>
      <c r="I88" s="332"/>
      <c r="J88" s="334"/>
      <c r="K88" s="331"/>
      <c r="L88" s="345"/>
    </row>
    <row r="89" spans="2:12" ht="34.5" customHeight="1" x14ac:dyDescent="0.45">
      <c r="B89" s="337"/>
      <c r="C89" s="338"/>
      <c r="D89" s="338"/>
      <c r="E89" s="338"/>
      <c r="F89" s="332"/>
      <c r="G89" s="332"/>
      <c r="H89" s="332"/>
      <c r="I89" s="332"/>
      <c r="J89" s="334"/>
      <c r="K89" s="331"/>
      <c r="L89" s="345"/>
    </row>
    <row r="90" spans="2:12" ht="34.5" customHeight="1" x14ac:dyDescent="0.45">
      <c r="B90" s="337"/>
      <c r="C90" s="338"/>
      <c r="D90" s="338"/>
      <c r="E90" s="338"/>
      <c r="F90" s="332"/>
      <c r="G90" s="332"/>
      <c r="H90" s="332"/>
      <c r="I90" s="332"/>
      <c r="J90" s="334"/>
      <c r="K90" s="331"/>
      <c r="L90" s="345"/>
    </row>
    <row r="91" spans="2:12" ht="34.5" customHeight="1" x14ac:dyDescent="0.45">
      <c r="B91" s="337" t="s">
        <v>188</v>
      </c>
      <c r="C91" s="338" t="s">
        <v>401</v>
      </c>
      <c r="D91" s="338" t="s">
        <v>265</v>
      </c>
      <c r="E91" s="338" t="s">
        <v>402</v>
      </c>
      <c r="F91" s="332" t="s">
        <v>260</v>
      </c>
      <c r="G91" s="332" t="s">
        <v>266</v>
      </c>
      <c r="H91" s="332" t="s">
        <v>227</v>
      </c>
      <c r="I91" s="332" t="s">
        <v>228</v>
      </c>
      <c r="J91" s="334"/>
      <c r="K91" s="331" t="s">
        <v>267</v>
      </c>
      <c r="L91" s="345"/>
    </row>
    <row r="92" spans="2:12" ht="34.5" customHeight="1" x14ac:dyDescent="0.45">
      <c r="B92" s="337"/>
      <c r="C92" s="338"/>
      <c r="D92" s="338"/>
      <c r="E92" s="338"/>
      <c r="F92" s="332"/>
      <c r="G92" s="332"/>
      <c r="H92" s="332"/>
      <c r="I92" s="332"/>
      <c r="J92" s="334"/>
      <c r="K92" s="331"/>
      <c r="L92" s="345"/>
    </row>
    <row r="93" spans="2:12" ht="34.5" customHeight="1" x14ac:dyDescent="0.45">
      <c r="B93" s="337"/>
      <c r="C93" s="338"/>
      <c r="D93" s="338"/>
      <c r="E93" s="338"/>
      <c r="F93" s="332" t="s">
        <v>268</v>
      </c>
      <c r="G93" s="332" t="s">
        <v>195</v>
      </c>
      <c r="H93" s="332" t="s">
        <v>227</v>
      </c>
      <c r="I93" s="332" t="s">
        <v>228</v>
      </c>
      <c r="J93" s="334"/>
      <c r="K93" s="331"/>
      <c r="L93" s="345"/>
    </row>
    <row r="94" spans="2:12" ht="34.5" customHeight="1" x14ac:dyDescent="0.45">
      <c r="B94" s="337"/>
      <c r="C94" s="338"/>
      <c r="D94" s="338"/>
      <c r="E94" s="338"/>
      <c r="F94" s="332"/>
      <c r="G94" s="332"/>
      <c r="H94" s="332"/>
      <c r="I94" s="332"/>
      <c r="J94" s="334"/>
      <c r="K94" s="331"/>
      <c r="L94" s="345"/>
    </row>
    <row r="95" spans="2:12" ht="34.5" customHeight="1" x14ac:dyDescent="0.45">
      <c r="B95" s="337" t="s">
        <v>188</v>
      </c>
      <c r="C95" s="338" t="s">
        <v>178</v>
      </c>
      <c r="D95" s="338" t="s">
        <v>269</v>
      </c>
      <c r="E95" s="338" t="s">
        <v>270</v>
      </c>
      <c r="F95" s="332" t="s">
        <v>246</v>
      </c>
      <c r="G95" s="332" t="s">
        <v>306</v>
      </c>
      <c r="H95" s="332" t="s">
        <v>227</v>
      </c>
      <c r="I95" s="332" t="s">
        <v>271</v>
      </c>
      <c r="J95" s="334"/>
      <c r="K95" s="331" t="s">
        <v>403</v>
      </c>
      <c r="L95" s="345"/>
    </row>
    <row r="96" spans="2:12" ht="34.5" customHeight="1" x14ac:dyDescent="0.45">
      <c r="B96" s="337"/>
      <c r="C96" s="338"/>
      <c r="D96" s="338"/>
      <c r="E96" s="338"/>
      <c r="F96" s="332"/>
      <c r="G96" s="332"/>
      <c r="H96" s="332"/>
      <c r="I96" s="332"/>
      <c r="J96" s="334"/>
      <c r="K96" s="331"/>
      <c r="L96" s="345"/>
    </row>
    <row r="97" spans="2:12" ht="34.5" customHeight="1" x14ac:dyDescent="0.45">
      <c r="B97" s="337"/>
      <c r="C97" s="338"/>
      <c r="D97" s="338"/>
      <c r="E97" s="338"/>
      <c r="F97" s="332"/>
      <c r="G97" s="332"/>
      <c r="H97" s="332"/>
      <c r="I97" s="332"/>
      <c r="J97" s="334"/>
      <c r="K97" s="331"/>
      <c r="L97" s="345"/>
    </row>
    <row r="98" spans="2:12" ht="34.5" customHeight="1" x14ac:dyDescent="0.45">
      <c r="B98" s="337"/>
      <c r="C98" s="338"/>
      <c r="D98" s="338"/>
      <c r="E98" s="338"/>
      <c r="F98" s="332"/>
      <c r="G98" s="332"/>
      <c r="H98" s="332"/>
      <c r="I98" s="332"/>
      <c r="J98" s="334"/>
      <c r="K98" s="331"/>
      <c r="L98" s="345"/>
    </row>
    <row r="99" spans="2:12" ht="12.5" customHeight="1" x14ac:dyDescent="0.45">
      <c r="B99" s="337" t="s">
        <v>188</v>
      </c>
      <c r="C99" s="338" t="s">
        <v>194</v>
      </c>
      <c r="D99" s="338" t="s">
        <v>253</v>
      </c>
      <c r="E99" s="338" t="s">
        <v>254</v>
      </c>
      <c r="F99" s="332" t="s">
        <v>246</v>
      </c>
      <c r="G99" s="332" t="s">
        <v>255</v>
      </c>
      <c r="H99" s="332" t="s">
        <v>227</v>
      </c>
      <c r="I99" s="332" t="s">
        <v>228</v>
      </c>
      <c r="J99" s="343"/>
      <c r="K99" s="331" t="s">
        <v>307</v>
      </c>
      <c r="L99" s="344"/>
    </row>
    <row r="100" spans="2:12" ht="12.5" customHeight="1" x14ac:dyDescent="0.45">
      <c r="B100" s="337"/>
      <c r="C100" s="338"/>
      <c r="D100" s="338"/>
      <c r="E100" s="338"/>
      <c r="F100" s="332"/>
      <c r="G100" s="332"/>
      <c r="H100" s="332"/>
      <c r="I100" s="332"/>
      <c r="J100" s="343"/>
      <c r="K100" s="331"/>
      <c r="L100" s="344"/>
    </row>
    <row r="101" spans="2:12" ht="12.5" customHeight="1" x14ac:dyDescent="0.45">
      <c r="B101" s="337"/>
      <c r="C101" s="338"/>
      <c r="D101" s="338"/>
      <c r="E101" s="338"/>
      <c r="F101" s="332"/>
      <c r="G101" s="332"/>
      <c r="H101" s="332"/>
      <c r="I101" s="332"/>
      <c r="J101" s="343"/>
      <c r="K101" s="331"/>
      <c r="L101" s="344"/>
    </row>
    <row r="102" spans="2:12" ht="12.5" customHeight="1" x14ac:dyDescent="0.45">
      <c r="B102" s="337"/>
      <c r="C102" s="338"/>
      <c r="D102" s="338"/>
      <c r="E102" s="338"/>
      <c r="F102" s="332"/>
      <c r="G102" s="332"/>
      <c r="H102" s="332"/>
      <c r="I102" s="332"/>
      <c r="J102" s="343"/>
      <c r="K102" s="331"/>
      <c r="L102" s="344"/>
    </row>
    <row r="103" spans="2:12" ht="12.5" customHeight="1" x14ac:dyDescent="0.45">
      <c r="B103" s="337" t="s">
        <v>188</v>
      </c>
      <c r="C103" s="338" t="s">
        <v>194</v>
      </c>
      <c r="D103" s="338"/>
      <c r="E103" s="338" t="s">
        <v>256</v>
      </c>
      <c r="F103" s="332" t="s">
        <v>246</v>
      </c>
      <c r="G103" s="332" t="s">
        <v>257</v>
      </c>
      <c r="H103" s="332" t="s">
        <v>227</v>
      </c>
      <c r="I103" s="332" t="s">
        <v>228</v>
      </c>
      <c r="J103" s="343"/>
      <c r="K103" s="331"/>
      <c r="L103" s="344"/>
    </row>
    <row r="104" spans="2:12" ht="12.5" customHeight="1" x14ac:dyDescent="0.45">
      <c r="B104" s="337"/>
      <c r="C104" s="338"/>
      <c r="D104" s="338"/>
      <c r="E104" s="338"/>
      <c r="F104" s="332"/>
      <c r="G104" s="332"/>
      <c r="H104" s="332"/>
      <c r="I104" s="332"/>
      <c r="J104" s="343"/>
      <c r="K104" s="331"/>
      <c r="L104" s="344"/>
    </row>
    <row r="105" spans="2:12" ht="12.5" customHeight="1" x14ac:dyDescent="0.45">
      <c r="B105" s="337"/>
      <c r="C105" s="338"/>
      <c r="D105" s="338"/>
      <c r="E105" s="338"/>
      <c r="F105" s="332"/>
      <c r="G105" s="332"/>
      <c r="H105" s="332"/>
      <c r="I105" s="332"/>
      <c r="J105" s="343"/>
      <c r="K105" s="331"/>
      <c r="L105" s="344"/>
    </row>
    <row r="106" spans="2:12" ht="12.5" customHeight="1" x14ac:dyDescent="0.45">
      <c r="B106" s="337"/>
      <c r="C106" s="338"/>
      <c r="D106" s="338"/>
      <c r="E106" s="338"/>
      <c r="F106" s="332"/>
      <c r="G106" s="332"/>
      <c r="H106" s="332"/>
      <c r="I106" s="332"/>
      <c r="J106" s="343"/>
      <c r="K106" s="331"/>
      <c r="L106" s="344"/>
    </row>
    <row r="107" spans="2:12" ht="12.5" customHeight="1" x14ac:dyDescent="0.45">
      <c r="B107" s="337" t="s">
        <v>188</v>
      </c>
      <c r="C107" s="338" t="s">
        <v>193</v>
      </c>
      <c r="D107" s="338"/>
      <c r="E107" s="338" t="s">
        <v>258</v>
      </c>
      <c r="F107" s="332" t="s">
        <v>246</v>
      </c>
      <c r="G107" s="332" t="s">
        <v>207</v>
      </c>
      <c r="H107" s="332" t="s">
        <v>227</v>
      </c>
      <c r="I107" s="332" t="s">
        <v>228</v>
      </c>
      <c r="J107" s="343"/>
      <c r="K107" s="331"/>
      <c r="L107" s="344"/>
    </row>
    <row r="108" spans="2:12" ht="12.5" customHeight="1" x14ac:dyDescent="0.45">
      <c r="B108" s="337"/>
      <c r="C108" s="338"/>
      <c r="D108" s="338"/>
      <c r="E108" s="338"/>
      <c r="F108" s="332"/>
      <c r="G108" s="332"/>
      <c r="H108" s="332"/>
      <c r="I108" s="332"/>
      <c r="J108" s="343"/>
      <c r="K108" s="331"/>
      <c r="L108" s="344"/>
    </row>
    <row r="109" spans="2:12" ht="12.5" customHeight="1" x14ac:dyDescent="0.45">
      <c r="B109" s="337"/>
      <c r="C109" s="338"/>
      <c r="D109" s="338"/>
      <c r="E109" s="338"/>
      <c r="F109" s="332"/>
      <c r="G109" s="332"/>
      <c r="H109" s="332"/>
      <c r="I109" s="332"/>
      <c r="J109" s="343"/>
      <c r="K109" s="331"/>
      <c r="L109" s="344"/>
    </row>
    <row r="110" spans="2:12" ht="12.5" customHeight="1" x14ac:dyDescent="0.45">
      <c r="B110" s="337"/>
      <c r="C110" s="338"/>
      <c r="D110" s="338"/>
      <c r="E110" s="338"/>
      <c r="F110" s="332"/>
      <c r="G110" s="332"/>
      <c r="H110" s="332"/>
      <c r="I110" s="332"/>
      <c r="J110" s="343"/>
      <c r="K110" s="331"/>
      <c r="L110" s="344"/>
    </row>
    <row r="111" spans="2:12" ht="234" x14ac:dyDescent="0.45">
      <c r="B111" s="352" t="s">
        <v>197</v>
      </c>
      <c r="C111" s="338" t="s">
        <v>189</v>
      </c>
      <c r="D111" s="266" t="s">
        <v>419</v>
      </c>
      <c r="E111" s="266" t="s">
        <v>272</v>
      </c>
      <c r="F111" s="169" t="s">
        <v>222</v>
      </c>
      <c r="G111" s="169" t="s">
        <v>191</v>
      </c>
      <c r="H111" s="169" t="s">
        <v>192</v>
      </c>
      <c r="I111" s="169" t="s">
        <v>223</v>
      </c>
      <c r="J111" s="269" t="s">
        <v>286</v>
      </c>
      <c r="K111" s="201"/>
      <c r="L111" s="202" t="s">
        <v>273</v>
      </c>
    </row>
    <row r="112" spans="2:12" ht="34.5" customHeight="1" x14ac:dyDescent="0.45">
      <c r="B112" s="352"/>
      <c r="C112" s="338"/>
      <c r="D112" s="338" t="s">
        <v>289</v>
      </c>
      <c r="E112" s="338" t="s">
        <v>308</v>
      </c>
      <c r="F112" s="332" t="s">
        <v>246</v>
      </c>
      <c r="G112" s="332" t="s">
        <v>309</v>
      </c>
      <c r="H112" s="349" t="s">
        <v>310</v>
      </c>
      <c r="I112" s="332" t="s">
        <v>228</v>
      </c>
      <c r="J112" s="334"/>
      <c r="K112" s="331" t="s">
        <v>311</v>
      </c>
      <c r="L112" s="270"/>
    </row>
    <row r="113" spans="2:12" ht="34.5" customHeight="1" x14ac:dyDescent="0.45">
      <c r="B113" s="352"/>
      <c r="C113" s="338"/>
      <c r="D113" s="338"/>
      <c r="E113" s="338"/>
      <c r="F113" s="332"/>
      <c r="G113" s="332"/>
      <c r="H113" s="349"/>
      <c r="I113" s="332"/>
      <c r="J113" s="334"/>
      <c r="K113" s="331"/>
      <c r="L113" s="270"/>
    </row>
    <row r="114" spans="2:12" ht="34.5" customHeight="1" x14ac:dyDescent="0.45">
      <c r="B114" s="352"/>
      <c r="C114" s="338"/>
      <c r="D114" s="338"/>
      <c r="E114" s="338" t="s">
        <v>334</v>
      </c>
      <c r="F114" s="332"/>
      <c r="G114" s="332" t="s">
        <v>326</v>
      </c>
      <c r="H114" s="349" t="s">
        <v>263</v>
      </c>
      <c r="I114" s="332" t="s">
        <v>325</v>
      </c>
      <c r="J114" s="334"/>
      <c r="K114" s="331"/>
      <c r="L114" s="331" t="s">
        <v>324</v>
      </c>
    </row>
    <row r="115" spans="2:12" ht="34.5" customHeight="1" x14ac:dyDescent="0.45">
      <c r="B115" s="352"/>
      <c r="C115" s="338"/>
      <c r="D115" s="338"/>
      <c r="E115" s="338"/>
      <c r="F115" s="332"/>
      <c r="G115" s="332"/>
      <c r="H115" s="349"/>
      <c r="I115" s="332"/>
      <c r="J115" s="334"/>
      <c r="K115" s="331"/>
      <c r="L115" s="331"/>
    </row>
    <row r="116" spans="2:12" ht="44" customHeight="1" x14ac:dyDescent="0.45">
      <c r="B116" s="271" t="s">
        <v>197</v>
      </c>
      <c r="C116" s="266" t="s">
        <v>189</v>
      </c>
      <c r="D116" s="266" t="s">
        <v>274</v>
      </c>
      <c r="E116" s="266" t="s">
        <v>312</v>
      </c>
      <c r="F116" s="169" t="s">
        <v>229</v>
      </c>
      <c r="G116" s="332" t="s">
        <v>230</v>
      </c>
      <c r="H116" s="332"/>
      <c r="I116" s="332"/>
      <c r="J116" s="201"/>
      <c r="K116" s="201"/>
      <c r="L116" s="202" t="s">
        <v>275</v>
      </c>
    </row>
    <row r="117" spans="2:12" ht="34.5" customHeight="1" x14ac:dyDescent="0.45">
      <c r="B117" s="352" t="s">
        <v>276</v>
      </c>
      <c r="C117" s="338" t="s">
        <v>189</v>
      </c>
      <c r="D117" s="338" t="s">
        <v>198</v>
      </c>
      <c r="E117" s="338" t="s">
        <v>199</v>
      </c>
      <c r="F117" s="332" t="s">
        <v>222</v>
      </c>
      <c r="G117" s="332" t="s">
        <v>191</v>
      </c>
      <c r="H117" s="333" t="s">
        <v>277</v>
      </c>
      <c r="I117" s="333" t="s">
        <v>278</v>
      </c>
      <c r="J117" s="331" t="s">
        <v>313</v>
      </c>
      <c r="K117" s="334"/>
      <c r="L117" s="345"/>
    </row>
    <row r="118" spans="2:12" ht="34.5" customHeight="1" x14ac:dyDescent="0.45">
      <c r="B118" s="352"/>
      <c r="C118" s="338"/>
      <c r="D118" s="338"/>
      <c r="E118" s="338"/>
      <c r="F118" s="332"/>
      <c r="G118" s="332"/>
      <c r="H118" s="333"/>
      <c r="I118" s="333"/>
      <c r="J118" s="331"/>
      <c r="K118" s="334"/>
      <c r="L118" s="345"/>
    </row>
    <row r="119" spans="2:12" ht="34.5" customHeight="1" x14ac:dyDescent="0.45">
      <c r="B119" s="352"/>
      <c r="C119" s="338"/>
      <c r="D119" s="338"/>
      <c r="E119" s="338"/>
      <c r="F119" s="332"/>
      <c r="G119" s="332"/>
      <c r="H119" s="333"/>
      <c r="I119" s="333"/>
      <c r="J119" s="331"/>
      <c r="K119" s="334"/>
      <c r="L119" s="345"/>
    </row>
    <row r="120" spans="2:12" ht="34.5" customHeight="1" thickBot="1" x14ac:dyDescent="0.5">
      <c r="B120" s="353"/>
      <c r="C120" s="354"/>
      <c r="D120" s="354"/>
      <c r="E120" s="354"/>
      <c r="F120" s="355"/>
      <c r="G120" s="355"/>
      <c r="H120" s="356"/>
      <c r="I120" s="356"/>
      <c r="J120" s="357"/>
      <c r="K120" s="358"/>
      <c r="L120" s="351"/>
    </row>
    <row r="121" spans="2:12" ht="34.5" customHeight="1" x14ac:dyDescent="0.45"/>
    <row r="122" spans="2:12" ht="34.5" customHeight="1" x14ac:dyDescent="0.45"/>
    <row r="123" spans="2:12" ht="34.5" hidden="1" customHeight="1" x14ac:dyDescent="0.45"/>
    <row r="124" spans="2:12" ht="34.5" hidden="1" customHeight="1" x14ac:dyDescent="0.45"/>
    <row r="125" spans="2:12" ht="34.5" hidden="1" customHeight="1" x14ac:dyDescent="0.45"/>
    <row r="126" spans="2:12" ht="34.5" hidden="1" customHeight="1" x14ac:dyDescent="0.45"/>
    <row r="127" spans="2:12" ht="34.5" hidden="1" customHeight="1" x14ac:dyDescent="0.45"/>
    <row r="128" spans="2:12" ht="34.5" hidden="1" customHeight="1" x14ac:dyDescent="0.45"/>
    <row r="129" ht="34.5" hidden="1" customHeight="1" x14ac:dyDescent="0.45"/>
    <row r="130" ht="34.5" hidden="1" customHeight="1" x14ac:dyDescent="0.45"/>
    <row r="131" ht="34.5" hidden="1" customHeight="1" x14ac:dyDescent="0.45"/>
    <row r="132" ht="34.5" hidden="1" customHeight="1" x14ac:dyDescent="0.45"/>
    <row r="133" ht="34.5" hidden="1" customHeight="1" x14ac:dyDescent="0.45"/>
    <row r="134" ht="34.5" hidden="1" customHeight="1" x14ac:dyDescent="0.45"/>
    <row r="135" ht="34.5" hidden="1" customHeight="1" x14ac:dyDescent="0.45"/>
    <row r="136" ht="34.5" hidden="1" customHeight="1" x14ac:dyDescent="0.45"/>
    <row r="137" ht="34.5" hidden="1" customHeight="1" x14ac:dyDescent="0.45"/>
    <row r="138" ht="34.5" hidden="1" customHeight="1" x14ac:dyDescent="0.45"/>
    <row r="139" ht="34.5" hidden="1" customHeight="1" x14ac:dyDescent="0.45"/>
    <row r="140" ht="34.5" hidden="1" customHeight="1" x14ac:dyDescent="0.45"/>
    <row r="141" ht="34.5" hidden="1" customHeight="1" x14ac:dyDescent="0.45"/>
    <row r="142" ht="34.5" hidden="1" customHeight="1" x14ac:dyDescent="0.45"/>
    <row r="143" ht="34.5" hidden="1" customHeight="1" x14ac:dyDescent="0.45"/>
    <row r="144" ht="34.5" hidden="1" customHeight="1" x14ac:dyDescent="0.45"/>
    <row r="145" ht="34.5" hidden="1" customHeight="1" x14ac:dyDescent="0.45"/>
    <row r="146" ht="34.5" hidden="1" customHeight="1" x14ac:dyDescent="0.45"/>
    <row r="147" ht="34.5" hidden="1" customHeight="1" x14ac:dyDescent="0.45"/>
    <row r="148" ht="34.5" hidden="1" customHeight="1" x14ac:dyDescent="0.45"/>
    <row r="149" ht="34.5" hidden="1" customHeight="1" x14ac:dyDescent="0.45"/>
    <row r="150" ht="34.5" hidden="1" customHeight="1" x14ac:dyDescent="0.45"/>
    <row r="151" ht="34.5" hidden="1" customHeight="1" x14ac:dyDescent="0.45"/>
    <row r="152" ht="34.5" hidden="1" customHeight="1" x14ac:dyDescent="0.45"/>
    <row r="153" ht="34.5" hidden="1" customHeight="1" x14ac:dyDescent="0.45"/>
    <row r="154" ht="34.5" hidden="1" customHeight="1" x14ac:dyDescent="0.45"/>
    <row r="155" ht="34.5" hidden="1" customHeight="1" x14ac:dyDescent="0.45"/>
    <row r="156" ht="34.5" hidden="1" customHeight="1" x14ac:dyDescent="0.45"/>
    <row r="157" ht="34.5" hidden="1" customHeight="1" x14ac:dyDescent="0.45"/>
    <row r="158" ht="34.5" hidden="1" customHeight="1" x14ac:dyDescent="0.45"/>
    <row r="159" ht="34.5" hidden="1" customHeight="1" x14ac:dyDescent="0.45"/>
    <row r="160" ht="34.5" hidden="1" customHeight="1" x14ac:dyDescent="0.45"/>
    <row r="161" ht="34.5" hidden="1" customHeight="1" x14ac:dyDescent="0.45"/>
    <row r="162" ht="34.5" hidden="1" customHeight="1" x14ac:dyDescent="0.45"/>
    <row r="163" ht="34.5" hidden="1" customHeight="1" x14ac:dyDescent="0.45"/>
    <row r="164" ht="34.5" hidden="1" customHeight="1" x14ac:dyDescent="0.45"/>
    <row r="165" ht="34.5" hidden="1" customHeight="1" x14ac:dyDescent="0.45"/>
    <row r="166" ht="34.5" hidden="1" customHeight="1" x14ac:dyDescent="0.45"/>
    <row r="167" ht="34.5" hidden="1" customHeight="1" x14ac:dyDescent="0.45"/>
    <row r="168" ht="34.5" hidden="1" customHeight="1" x14ac:dyDescent="0.45"/>
    <row r="169" ht="34.5" hidden="1" customHeight="1" x14ac:dyDescent="0.45"/>
    <row r="170" ht="34.5" hidden="1" customHeight="1" x14ac:dyDescent="0.45"/>
    <row r="171" ht="34.5" hidden="1" customHeight="1" x14ac:dyDescent="0.45"/>
    <row r="172" ht="34.5" hidden="1" customHeight="1" x14ac:dyDescent="0.45"/>
    <row r="173" ht="34.5" hidden="1" customHeight="1" x14ac:dyDescent="0.45"/>
    <row r="174" ht="34.5" hidden="1" customHeight="1" x14ac:dyDescent="0.45"/>
    <row r="175" ht="34.5" hidden="1" customHeight="1" x14ac:dyDescent="0.45"/>
    <row r="176" ht="34.5" hidden="1" customHeight="1" x14ac:dyDescent="0.45"/>
    <row r="177" ht="34.5" hidden="1" customHeight="1" x14ac:dyDescent="0.45"/>
    <row r="178" ht="34.5" hidden="1" customHeight="1" x14ac:dyDescent="0.45"/>
    <row r="179" ht="34.5" hidden="1" customHeight="1" x14ac:dyDescent="0.45"/>
    <row r="180" ht="34.5" hidden="1" customHeight="1" x14ac:dyDescent="0.45"/>
    <row r="181" ht="34.5" hidden="1" customHeight="1" x14ac:dyDescent="0.45"/>
    <row r="182" ht="34.5" hidden="1" customHeight="1" x14ac:dyDescent="0.45"/>
    <row r="183" ht="34.5" hidden="1" customHeight="1" x14ac:dyDescent="0.45"/>
    <row r="184" ht="34.5" hidden="1" customHeight="1" x14ac:dyDescent="0.45"/>
    <row r="185" ht="34.5" hidden="1" customHeight="1" x14ac:dyDescent="0.45"/>
    <row r="186" ht="34.5" hidden="1" customHeight="1" x14ac:dyDescent="0.45"/>
    <row r="187" ht="34.5" hidden="1" customHeight="1" x14ac:dyDescent="0.45"/>
    <row r="188" ht="34.5" hidden="1" customHeight="1" x14ac:dyDescent="0.45"/>
    <row r="189" ht="34.5" hidden="1" customHeight="1" x14ac:dyDescent="0.45"/>
    <row r="190" ht="34.5" hidden="1" customHeight="1" x14ac:dyDescent="0.45"/>
    <row r="191" ht="34.5" hidden="1" customHeight="1" x14ac:dyDescent="0.45"/>
    <row r="192" ht="34.5" hidden="1" customHeight="1" x14ac:dyDescent="0.45"/>
    <row r="193" ht="34.5" hidden="1" customHeight="1" x14ac:dyDescent="0.45"/>
    <row r="194" ht="34.5" hidden="1" customHeight="1" x14ac:dyDescent="0.45"/>
    <row r="195" ht="34.5" hidden="1" customHeight="1" x14ac:dyDescent="0.45"/>
    <row r="196" ht="34.5" hidden="1" customHeight="1" x14ac:dyDescent="0.45"/>
    <row r="197" ht="34.5" hidden="1" customHeight="1" x14ac:dyDescent="0.45"/>
    <row r="198" ht="34.5" hidden="1" customHeight="1" x14ac:dyDescent="0.45"/>
    <row r="199" ht="34.5" hidden="1" customHeight="1" x14ac:dyDescent="0.45"/>
    <row r="200" ht="34.5" hidden="1" customHeight="1" x14ac:dyDescent="0.45"/>
    <row r="201" ht="34.5" hidden="1" customHeight="1" x14ac:dyDescent="0.45"/>
    <row r="202" ht="34.5" hidden="1" customHeight="1" x14ac:dyDescent="0.45"/>
    <row r="203" ht="34.5" hidden="1" customHeight="1" x14ac:dyDescent="0.45"/>
    <row r="204" ht="34.5" hidden="1" customHeight="1" x14ac:dyDescent="0.45"/>
    <row r="205" ht="34.5" hidden="1" customHeight="1" x14ac:dyDescent="0.45"/>
    <row r="206" ht="34.5" hidden="1" customHeight="1" x14ac:dyDescent="0.45"/>
    <row r="207" ht="34.5" hidden="1" customHeight="1" x14ac:dyDescent="0.45"/>
    <row r="208" ht="34.5" hidden="1" customHeight="1" x14ac:dyDescent="0.45"/>
    <row r="209" ht="34.5" hidden="1" customHeight="1" x14ac:dyDescent="0.45"/>
    <row r="210" ht="34.5" hidden="1" customHeight="1" x14ac:dyDescent="0.45"/>
    <row r="211" ht="34.5" hidden="1" customHeight="1" x14ac:dyDescent="0.45"/>
    <row r="212" ht="34.5" hidden="1" customHeight="1" x14ac:dyDescent="0.45"/>
    <row r="213" ht="34.5" hidden="1" customHeight="1" x14ac:dyDescent="0.45"/>
    <row r="214" ht="34.5" hidden="1" customHeight="1" x14ac:dyDescent="0.45"/>
    <row r="215" ht="34.5" hidden="1" customHeight="1" x14ac:dyDescent="0.45"/>
    <row r="216" ht="34.5" hidden="1" customHeight="1" x14ac:dyDescent="0.45"/>
    <row r="217" ht="34.5" hidden="1" customHeight="1" x14ac:dyDescent="0.45"/>
    <row r="218" ht="34.5" hidden="1" customHeight="1" x14ac:dyDescent="0.45"/>
    <row r="219" ht="34.5" hidden="1" customHeight="1" x14ac:dyDescent="0.45"/>
    <row r="220" ht="34.5" hidden="1" customHeight="1" x14ac:dyDescent="0.45"/>
    <row r="221" ht="34.5" hidden="1" customHeight="1" x14ac:dyDescent="0.45"/>
    <row r="222" ht="34.5" hidden="1" customHeight="1" x14ac:dyDescent="0.45"/>
    <row r="223" ht="34.5" hidden="1" customHeight="1" x14ac:dyDescent="0.45"/>
    <row r="224" ht="34.5" hidden="1" customHeight="1" x14ac:dyDescent="0.45"/>
    <row r="225" ht="34.5" hidden="1" customHeight="1" x14ac:dyDescent="0.45"/>
    <row r="226" ht="34.5" hidden="1" customHeight="1" x14ac:dyDescent="0.45"/>
    <row r="227" ht="34.5" hidden="1" customHeight="1" x14ac:dyDescent="0.45"/>
    <row r="228" ht="34.5" hidden="1" customHeight="1" x14ac:dyDescent="0.45"/>
    <row r="229" ht="34.5" hidden="1" customHeight="1" x14ac:dyDescent="0.45"/>
    <row r="230" ht="34.5" hidden="1" customHeight="1" x14ac:dyDescent="0.45"/>
    <row r="231" ht="34.5" hidden="1" customHeight="1" x14ac:dyDescent="0.45"/>
    <row r="232" ht="34.5" hidden="1" customHeight="1" x14ac:dyDescent="0.45"/>
    <row r="233" ht="34.5" hidden="1" customHeight="1" x14ac:dyDescent="0.45"/>
    <row r="234" ht="34.5" hidden="1" customHeight="1" x14ac:dyDescent="0.45"/>
    <row r="235" ht="34.5" hidden="1" customHeight="1" x14ac:dyDescent="0.45"/>
    <row r="236" ht="34.5" hidden="1" customHeight="1" x14ac:dyDescent="0.45"/>
    <row r="237" ht="34.5" hidden="1" customHeight="1" x14ac:dyDescent="0.45"/>
    <row r="238" ht="34.5" hidden="1" customHeight="1" x14ac:dyDescent="0.45"/>
    <row r="239" ht="34.5" hidden="1" customHeight="1" x14ac:dyDescent="0.45"/>
    <row r="240" ht="34.5" hidden="1" customHeight="1" x14ac:dyDescent="0.45"/>
    <row r="241" ht="34.5" hidden="1" customHeight="1" x14ac:dyDescent="0.45"/>
    <row r="242" ht="34.5" hidden="1" customHeight="1" x14ac:dyDescent="0.45"/>
    <row r="243" ht="34.5" hidden="1" customHeight="1" x14ac:dyDescent="0.45"/>
    <row r="244" ht="34.5" hidden="1" customHeight="1" x14ac:dyDescent="0.45"/>
    <row r="245" ht="34.5" hidden="1" customHeight="1" x14ac:dyDescent="0.45"/>
    <row r="246" ht="34.5" hidden="1" customHeight="1" x14ac:dyDescent="0.45"/>
    <row r="247" ht="34.5" hidden="1" customHeight="1" x14ac:dyDescent="0.45"/>
    <row r="248" ht="34.5" hidden="1" customHeight="1" x14ac:dyDescent="0.45"/>
    <row r="249" ht="34.5" hidden="1" customHeight="1" x14ac:dyDescent="0.45"/>
    <row r="250" ht="34.5" hidden="1" customHeight="1" x14ac:dyDescent="0.45"/>
    <row r="251" ht="34.5" hidden="1" customHeight="1" x14ac:dyDescent="0.45"/>
    <row r="252" ht="34.5" hidden="1" customHeight="1" x14ac:dyDescent="0.45"/>
    <row r="253" ht="34.5" hidden="1" customHeight="1" x14ac:dyDescent="0.45"/>
    <row r="254" ht="34.5" hidden="1" customHeight="1" x14ac:dyDescent="0.45"/>
    <row r="255" ht="34.5" hidden="1" customHeight="1" x14ac:dyDescent="0.45"/>
    <row r="256" ht="34.5" hidden="1" customHeight="1" x14ac:dyDescent="0.45"/>
    <row r="257" ht="34.5" hidden="1" customHeight="1" x14ac:dyDescent="0.45"/>
    <row r="258" ht="34.5" hidden="1" customHeight="1" x14ac:dyDescent="0.45"/>
    <row r="259" ht="34.5" hidden="1" customHeight="1" x14ac:dyDescent="0.45"/>
    <row r="260" ht="34.5" hidden="1" customHeight="1" x14ac:dyDescent="0.45"/>
    <row r="261" ht="34.5" hidden="1" customHeight="1" x14ac:dyDescent="0.45"/>
    <row r="262" ht="34.5" hidden="1" customHeight="1" x14ac:dyDescent="0.45"/>
    <row r="263" ht="34.5" hidden="1" customHeight="1" x14ac:dyDescent="0.45"/>
    <row r="264" ht="34.5" hidden="1" customHeight="1" x14ac:dyDescent="0.45"/>
    <row r="265" ht="34.5" hidden="1" customHeight="1" x14ac:dyDescent="0.45"/>
    <row r="266" ht="34.5" hidden="1" customHeight="1" x14ac:dyDescent="0.45"/>
    <row r="267" ht="34.5" hidden="1" customHeight="1" x14ac:dyDescent="0.45"/>
    <row r="268" ht="34.5" hidden="1" customHeight="1" x14ac:dyDescent="0.45"/>
    <row r="269" ht="34.5" hidden="1" customHeight="1" x14ac:dyDescent="0.45"/>
    <row r="270" ht="34.5" hidden="1" customHeight="1" x14ac:dyDescent="0.45"/>
    <row r="271" ht="34.5" hidden="1" customHeight="1" x14ac:dyDescent="0.45"/>
    <row r="272" ht="34.5" hidden="1" customHeight="1" x14ac:dyDescent="0.45"/>
    <row r="273" ht="34.5" hidden="1" customHeight="1" x14ac:dyDescent="0.45"/>
    <row r="274" ht="34.5" hidden="1" customHeight="1" x14ac:dyDescent="0.45"/>
    <row r="275" ht="34.5" hidden="1" customHeight="1" x14ac:dyDescent="0.45"/>
    <row r="276" ht="34.5" hidden="1" customHeight="1" x14ac:dyDescent="0.45"/>
    <row r="277" ht="34.5" hidden="1" customHeight="1" x14ac:dyDescent="0.45"/>
    <row r="278" ht="34.5" hidden="1" customHeight="1" x14ac:dyDescent="0.45"/>
    <row r="279" ht="34.5" hidden="1" customHeight="1" x14ac:dyDescent="0.45"/>
    <row r="280" ht="34.5" hidden="1" customHeight="1" x14ac:dyDescent="0.45"/>
    <row r="281" ht="34.5" hidden="1" customHeight="1" x14ac:dyDescent="0.45"/>
    <row r="282" ht="34.5" hidden="1" customHeight="1" x14ac:dyDescent="0.45"/>
    <row r="283" ht="34.5" hidden="1" customHeight="1" x14ac:dyDescent="0.45"/>
    <row r="284" ht="34.5" hidden="1" customHeight="1" x14ac:dyDescent="0.45"/>
    <row r="285" ht="34.5" hidden="1" customHeight="1" x14ac:dyDescent="0.45"/>
    <row r="286" ht="34.5" hidden="1" customHeight="1" x14ac:dyDescent="0.45"/>
    <row r="287" ht="34.5" hidden="1" customHeight="1" x14ac:dyDescent="0.45"/>
    <row r="288" ht="34.5" hidden="1" customHeight="1" x14ac:dyDescent="0.45"/>
    <row r="289" ht="34.5" hidden="1" customHeight="1" x14ac:dyDescent="0.45"/>
    <row r="290" ht="34.5" hidden="1" customHeight="1" x14ac:dyDescent="0.45"/>
    <row r="291" ht="34.5" hidden="1" customHeight="1" x14ac:dyDescent="0.45"/>
    <row r="292" ht="34.5" hidden="1" customHeight="1" x14ac:dyDescent="0.45"/>
    <row r="293" ht="34.5" hidden="1" customHeight="1" x14ac:dyDescent="0.45"/>
    <row r="294" ht="34.5" hidden="1" customHeight="1" x14ac:dyDescent="0.45"/>
    <row r="295" ht="34.5" hidden="1" customHeight="1" x14ac:dyDescent="0.45"/>
    <row r="296" ht="34.5" hidden="1" customHeight="1" x14ac:dyDescent="0.45"/>
    <row r="297" ht="34.5" hidden="1" customHeight="1" x14ac:dyDescent="0.45"/>
    <row r="298" ht="34.5" hidden="1" customHeight="1" x14ac:dyDescent="0.45"/>
    <row r="299" ht="34.5" hidden="1" customHeight="1" x14ac:dyDescent="0.45"/>
    <row r="300" ht="34.5" hidden="1" customHeight="1" x14ac:dyDescent="0.45"/>
    <row r="301" ht="34.5" hidden="1" customHeight="1" x14ac:dyDescent="0.45"/>
    <row r="302" ht="34.5" hidden="1" customHeight="1" x14ac:dyDescent="0.45"/>
    <row r="303" ht="34.5" hidden="1" customHeight="1" x14ac:dyDescent="0.45"/>
    <row r="304" ht="34.5" hidden="1" customHeight="1" x14ac:dyDescent="0.45"/>
    <row r="305" ht="34.5" hidden="1" customHeight="1" x14ac:dyDescent="0.45"/>
    <row r="306" ht="34.5" hidden="1" customHeight="1" x14ac:dyDescent="0.45"/>
    <row r="307" ht="34.5" hidden="1" customHeight="1" x14ac:dyDescent="0.45"/>
    <row r="308" ht="34.5" hidden="1" customHeight="1" x14ac:dyDescent="0.45"/>
    <row r="309" ht="34.5" hidden="1" customHeight="1" x14ac:dyDescent="0.45"/>
    <row r="310" ht="34.5" hidden="1" customHeight="1" x14ac:dyDescent="0.45"/>
    <row r="311" ht="34.5" hidden="1" customHeight="1" x14ac:dyDescent="0.45"/>
    <row r="312" ht="34.5" hidden="1" customHeight="1" x14ac:dyDescent="0.45"/>
    <row r="313" ht="34.5" hidden="1" customHeight="1" x14ac:dyDescent="0.45"/>
    <row r="314" ht="34.5" hidden="1" customHeight="1" x14ac:dyDescent="0.45"/>
    <row r="315" ht="34.5" hidden="1" customHeight="1" x14ac:dyDescent="0.45"/>
    <row r="316" ht="34.5" hidden="1" customHeight="1" x14ac:dyDescent="0.45"/>
    <row r="317" ht="34.5" hidden="1" customHeight="1" x14ac:dyDescent="0.45"/>
    <row r="318" ht="34.5" hidden="1" customHeight="1" x14ac:dyDescent="0.45"/>
    <row r="319" ht="34.5" hidden="1" customHeight="1" x14ac:dyDescent="0.45"/>
    <row r="320" ht="34.5" hidden="1" customHeight="1" x14ac:dyDescent="0.45"/>
    <row r="321" ht="34.5" hidden="1" customHeight="1" x14ac:dyDescent="0.45"/>
    <row r="322" ht="34.5" hidden="1" customHeight="1" x14ac:dyDescent="0.45"/>
    <row r="323" ht="34.5" hidden="1" customHeight="1" x14ac:dyDescent="0.45"/>
    <row r="324" ht="34.5" hidden="1" customHeight="1" x14ac:dyDescent="0.45"/>
    <row r="325" ht="34.5" hidden="1" customHeight="1" x14ac:dyDescent="0.45"/>
    <row r="326" ht="34.5" hidden="1" customHeight="1" x14ac:dyDescent="0.45"/>
    <row r="327" ht="34.5" hidden="1" customHeight="1" x14ac:dyDescent="0.45"/>
    <row r="328" ht="34.5" hidden="1" customHeight="1" x14ac:dyDescent="0.45"/>
    <row r="329" ht="34.5" hidden="1" customHeight="1" x14ac:dyDescent="0.45"/>
    <row r="330" ht="34.5" hidden="1" customHeight="1" x14ac:dyDescent="0.45"/>
    <row r="331" ht="34.5" hidden="1" customHeight="1" x14ac:dyDescent="0.45"/>
    <row r="332" ht="34.5" hidden="1" customHeight="1" x14ac:dyDescent="0.45"/>
    <row r="333" ht="34.5" hidden="1" customHeight="1" x14ac:dyDescent="0.45"/>
    <row r="334" ht="34.5" hidden="1" customHeight="1" x14ac:dyDescent="0.45"/>
    <row r="335" ht="34.5" hidden="1" customHeight="1" x14ac:dyDescent="0.45"/>
    <row r="336" ht="34.5" hidden="1" customHeight="1" x14ac:dyDescent="0.45"/>
    <row r="337" ht="34.5" hidden="1" customHeight="1" x14ac:dyDescent="0.45"/>
    <row r="338" ht="34.5" hidden="1" customHeight="1" x14ac:dyDescent="0.45"/>
    <row r="339" ht="34.5" hidden="1" customHeight="1" x14ac:dyDescent="0.45"/>
    <row r="340" ht="34.5" hidden="1" customHeight="1" x14ac:dyDescent="0.45"/>
    <row r="341" ht="34.5" hidden="1" customHeight="1" x14ac:dyDescent="0.45"/>
    <row r="342" ht="34.5" hidden="1" customHeight="1" x14ac:dyDescent="0.45"/>
    <row r="343" ht="34.5" hidden="1" customHeight="1" x14ac:dyDescent="0.45"/>
    <row r="344" ht="34.5" hidden="1" customHeight="1" x14ac:dyDescent="0.45"/>
    <row r="345" ht="34.5" hidden="1" customHeight="1" x14ac:dyDescent="0.45"/>
    <row r="346" ht="34.5" hidden="1" customHeight="1" x14ac:dyDescent="0.45"/>
    <row r="347" ht="34.5" hidden="1" customHeight="1" x14ac:dyDescent="0.45"/>
    <row r="348" ht="34.5" hidden="1" customHeight="1" x14ac:dyDescent="0.45"/>
    <row r="349" ht="34.5" hidden="1" customHeight="1" x14ac:dyDescent="0.45"/>
    <row r="350" ht="34.5" hidden="1" customHeight="1" x14ac:dyDescent="0.45"/>
    <row r="351" ht="34.5" hidden="1" customHeight="1" x14ac:dyDescent="0.45"/>
    <row r="352" ht="34.5" hidden="1" customHeight="1" x14ac:dyDescent="0.45"/>
    <row r="353" ht="34.5" hidden="1" customHeight="1" x14ac:dyDescent="0.45"/>
    <row r="354" ht="34.5" hidden="1" customHeight="1" x14ac:dyDescent="0.45"/>
    <row r="355" ht="34.5" hidden="1" customHeight="1" x14ac:dyDescent="0.45"/>
    <row r="356" ht="34.5" hidden="1" customHeight="1" x14ac:dyDescent="0.45"/>
    <row r="357" ht="34.5" hidden="1" customHeight="1" x14ac:dyDescent="0.45"/>
    <row r="358" ht="34.5" hidden="1" customHeight="1" x14ac:dyDescent="0.45"/>
    <row r="359" ht="34.5" hidden="1" customHeight="1" x14ac:dyDescent="0.45"/>
    <row r="360" ht="34.5" hidden="1" customHeight="1" x14ac:dyDescent="0.45"/>
    <row r="361" ht="34.5" hidden="1" customHeight="1" x14ac:dyDescent="0.45"/>
    <row r="362" ht="34.5" hidden="1" customHeight="1" x14ac:dyDescent="0.45"/>
    <row r="363" ht="34.5" hidden="1" customHeight="1" x14ac:dyDescent="0.45"/>
    <row r="364" ht="34.5" hidden="1" customHeight="1" x14ac:dyDescent="0.45"/>
    <row r="365" ht="34.5" hidden="1" customHeight="1" x14ac:dyDescent="0.45"/>
    <row r="366" ht="34.5" hidden="1" customHeight="1" x14ac:dyDescent="0.45"/>
    <row r="367" ht="34.5" hidden="1" customHeight="1" x14ac:dyDescent="0.45"/>
    <row r="368" ht="34.5" hidden="1" customHeight="1" x14ac:dyDescent="0.45"/>
    <row r="369" ht="34.5" hidden="1" customHeight="1" x14ac:dyDescent="0.45"/>
    <row r="370" ht="34.5" hidden="1" customHeight="1" x14ac:dyDescent="0.45"/>
    <row r="371" ht="34.5" hidden="1" customHeight="1" x14ac:dyDescent="0.45"/>
    <row r="372" ht="34.5" hidden="1" customHeight="1" x14ac:dyDescent="0.45"/>
    <row r="373" ht="34.5" hidden="1" customHeight="1" x14ac:dyDescent="0.45"/>
    <row r="374" ht="34.5" hidden="1" customHeight="1" x14ac:dyDescent="0.45"/>
    <row r="375" ht="34.5" hidden="1" customHeight="1" x14ac:dyDescent="0.45"/>
    <row r="376" ht="34.5" hidden="1" customHeight="1" x14ac:dyDescent="0.45"/>
    <row r="377" ht="34.5" hidden="1" customHeight="1" x14ac:dyDescent="0.45"/>
    <row r="378" ht="34.5" hidden="1" customHeight="1" x14ac:dyDescent="0.45"/>
    <row r="379" ht="34.5" hidden="1" customHeight="1" x14ac:dyDescent="0.45"/>
    <row r="380" ht="34.5" hidden="1" customHeight="1" x14ac:dyDescent="0.45"/>
    <row r="381" ht="34.5" hidden="1" customHeight="1" x14ac:dyDescent="0.45"/>
    <row r="382" ht="34.5" hidden="1" customHeight="1" x14ac:dyDescent="0.45"/>
    <row r="383" ht="34.5" hidden="1" customHeight="1" x14ac:dyDescent="0.45"/>
    <row r="384" ht="34.5" hidden="1" customHeight="1" x14ac:dyDescent="0.45"/>
    <row r="385" ht="34.5" hidden="1" customHeight="1" x14ac:dyDescent="0.45"/>
    <row r="386" ht="34.5" hidden="1" customHeight="1" x14ac:dyDescent="0.45"/>
    <row r="387" ht="34.5" hidden="1" customHeight="1" x14ac:dyDescent="0.45"/>
    <row r="388" ht="34.5" hidden="1" customHeight="1" x14ac:dyDescent="0.45"/>
    <row r="389" ht="34.5" hidden="1" customHeight="1" x14ac:dyDescent="0.45"/>
    <row r="390" ht="34.5" hidden="1" customHeight="1" x14ac:dyDescent="0.45"/>
    <row r="391" ht="34.5" hidden="1" customHeight="1" x14ac:dyDescent="0.45"/>
    <row r="392" ht="34.5" hidden="1" customHeight="1" x14ac:dyDescent="0.45"/>
    <row r="393" ht="34.5" hidden="1" customHeight="1" x14ac:dyDescent="0.45"/>
    <row r="394" ht="34.5" hidden="1" customHeight="1" x14ac:dyDescent="0.45"/>
    <row r="395" ht="34.5" hidden="1" customHeight="1" x14ac:dyDescent="0.45"/>
    <row r="396" ht="34.5" hidden="1" customHeight="1" x14ac:dyDescent="0.45"/>
    <row r="397" ht="34.5" hidden="1" customHeight="1" x14ac:dyDescent="0.45"/>
    <row r="398" ht="34.5" hidden="1" customHeight="1" x14ac:dyDescent="0.45"/>
    <row r="399" ht="34.5" hidden="1" customHeight="1" x14ac:dyDescent="0.45"/>
    <row r="400" ht="34.5" hidden="1" customHeight="1" x14ac:dyDescent="0.45"/>
    <row r="401" ht="34.5" hidden="1" customHeight="1" x14ac:dyDescent="0.45"/>
    <row r="402" ht="34.5" hidden="1" customHeight="1" x14ac:dyDescent="0.45"/>
    <row r="403" ht="34.5" hidden="1" customHeight="1" x14ac:dyDescent="0.45"/>
    <row r="404" ht="34.5" hidden="1" customHeight="1" x14ac:dyDescent="0.45"/>
    <row r="405" ht="34.5" hidden="1" customHeight="1" x14ac:dyDescent="0.45"/>
    <row r="406" ht="34.5" hidden="1" customHeight="1" x14ac:dyDescent="0.45"/>
    <row r="407" ht="34.5" hidden="1" customHeight="1" x14ac:dyDescent="0.45"/>
    <row r="408" ht="34.5" hidden="1" customHeight="1" x14ac:dyDescent="0.45"/>
    <row r="409" ht="34.5" hidden="1" customHeight="1" x14ac:dyDescent="0.45"/>
    <row r="410" ht="34.5" hidden="1" customHeight="1" x14ac:dyDescent="0.45"/>
    <row r="411" ht="34.5" hidden="1" customHeight="1" x14ac:dyDescent="0.45"/>
    <row r="412" ht="34.5" hidden="1" customHeight="1" x14ac:dyDescent="0.45"/>
    <row r="413" ht="34.5" hidden="1" customHeight="1" x14ac:dyDescent="0.45"/>
    <row r="414" ht="34.5" hidden="1" customHeight="1" x14ac:dyDescent="0.45"/>
    <row r="415" ht="34.5" hidden="1" customHeight="1" x14ac:dyDescent="0.45"/>
    <row r="416" ht="34.5" hidden="1" customHeight="1" x14ac:dyDescent="0.45"/>
    <row r="417" ht="34.5" hidden="1" customHeight="1" x14ac:dyDescent="0.45"/>
    <row r="418" ht="34.5" hidden="1" customHeight="1" x14ac:dyDescent="0.45"/>
    <row r="419" ht="34.5" hidden="1" customHeight="1" x14ac:dyDescent="0.45"/>
    <row r="420" ht="34.5" hidden="1" customHeight="1" x14ac:dyDescent="0.45"/>
    <row r="421" ht="34.5" hidden="1" customHeight="1" x14ac:dyDescent="0.45"/>
    <row r="422" ht="34.5" hidden="1" customHeight="1" x14ac:dyDescent="0.45"/>
    <row r="423" ht="34.5" hidden="1" customHeight="1" x14ac:dyDescent="0.45"/>
    <row r="424" ht="34.5" hidden="1" customHeight="1" x14ac:dyDescent="0.45"/>
    <row r="425" ht="34.5" hidden="1" customHeight="1" x14ac:dyDescent="0.45"/>
    <row r="426" ht="34.5" hidden="1" customHeight="1" x14ac:dyDescent="0.45"/>
    <row r="427" ht="34.5" hidden="1" customHeight="1" x14ac:dyDescent="0.45"/>
    <row r="428" ht="34.5" hidden="1" customHeight="1" x14ac:dyDescent="0.45"/>
    <row r="429" ht="34.5" hidden="1" customHeight="1" x14ac:dyDescent="0.45"/>
    <row r="430" ht="34.5" hidden="1" customHeight="1" x14ac:dyDescent="0.45"/>
    <row r="431" ht="34.5" hidden="1" customHeight="1" x14ac:dyDescent="0.45"/>
    <row r="432" ht="34.5" hidden="1" customHeight="1" x14ac:dyDescent="0.45"/>
    <row r="433" ht="34.5" hidden="1" customHeight="1" x14ac:dyDescent="0.45"/>
    <row r="434" ht="34.5" hidden="1" customHeight="1" x14ac:dyDescent="0.45"/>
    <row r="435" ht="34.5" hidden="1" customHeight="1" x14ac:dyDescent="0.45"/>
    <row r="436" ht="34.5" hidden="1" customHeight="1" x14ac:dyDescent="0.45"/>
    <row r="437" ht="34.5" hidden="1" customHeight="1" x14ac:dyDescent="0.45"/>
    <row r="438" ht="34.5" hidden="1" customHeight="1" x14ac:dyDescent="0.45"/>
    <row r="439" ht="34.5" hidden="1" customHeight="1" x14ac:dyDescent="0.45"/>
    <row r="440" ht="34.5" hidden="1" customHeight="1" x14ac:dyDescent="0.45"/>
    <row r="441" ht="34.5" hidden="1" customHeight="1" x14ac:dyDescent="0.45"/>
    <row r="442" ht="34.5" hidden="1" customHeight="1" x14ac:dyDescent="0.45"/>
    <row r="443" ht="34.5" hidden="1" customHeight="1" x14ac:dyDescent="0.45"/>
    <row r="444" ht="34.5" hidden="1" customHeight="1" x14ac:dyDescent="0.45"/>
    <row r="445" ht="34.5" hidden="1" customHeight="1" x14ac:dyDescent="0.45"/>
    <row r="446" ht="34.5" hidden="1" customHeight="1" x14ac:dyDescent="0.45"/>
    <row r="447" ht="34.5" hidden="1" customHeight="1" x14ac:dyDescent="0.45"/>
    <row r="448" ht="34.5" hidden="1" customHeight="1" x14ac:dyDescent="0.45"/>
    <row r="449" ht="34.5" hidden="1" customHeight="1" x14ac:dyDescent="0.45"/>
    <row r="450" ht="34.5" hidden="1" customHeight="1" x14ac:dyDescent="0.45"/>
    <row r="451" ht="34.5" hidden="1" customHeight="1" x14ac:dyDescent="0.45"/>
    <row r="452" ht="34.5" hidden="1" customHeight="1" x14ac:dyDescent="0.45"/>
    <row r="453" ht="34.5" hidden="1" customHeight="1" x14ac:dyDescent="0.45"/>
    <row r="454" ht="34.5" hidden="1" customHeight="1" x14ac:dyDescent="0.45"/>
    <row r="455" ht="34.5" hidden="1" customHeight="1" x14ac:dyDescent="0.45"/>
    <row r="456" ht="34.5" hidden="1" customHeight="1" x14ac:dyDescent="0.45"/>
    <row r="457" ht="34.5" hidden="1" customHeight="1" x14ac:dyDescent="0.45"/>
    <row r="458" ht="34.5" hidden="1" customHeight="1" x14ac:dyDescent="0.45"/>
    <row r="459" ht="34.5" hidden="1" customHeight="1" x14ac:dyDescent="0.45"/>
    <row r="460" ht="34.5" hidden="1" customHeight="1" x14ac:dyDescent="0.45"/>
    <row r="461" ht="34.5" hidden="1" customHeight="1" x14ac:dyDescent="0.45"/>
    <row r="462" ht="34.5" hidden="1" customHeight="1" x14ac:dyDescent="0.45"/>
    <row r="463" ht="34.5" hidden="1" customHeight="1" x14ac:dyDescent="0.45"/>
    <row r="464" ht="34.5" hidden="1" customHeight="1" x14ac:dyDescent="0.45"/>
    <row r="465" ht="34.5" hidden="1" customHeight="1" x14ac:dyDescent="0.45"/>
    <row r="466" ht="34.5" hidden="1" customHeight="1" x14ac:dyDescent="0.45"/>
    <row r="467" ht="34.5" hidden="1" customHeight="1" x14ac:dyDescent="0.45"/>
    <row r="468" ht="34.5" hidden="1" customHeight="1" x14ac:dyDescent="0.45"/>
    <row r="469" ht="34.5" hidden="1" customHeight="1" x14ac:dyDescent="0.45"/>
    <row r="470" ht="34.5" hidden="1" customHeight="1" x14ac:dyDescent="0.45"/>
    <row r="471" ht="34.5" hidden="1" customHeight="1" x14ac:dyDescent="0.45"/>
    <row r="472" ht="34.5" hidden="1" customHeight="1" x14ac:dyDescent="0.45"/>
    <row r="473" ht="34.5" hidden="1" customHeight="1" x14ac:dyDescent="0.45"/>
    <row r="474" ht="34.5" hidden="1" customHeight="1" x14ac:dyDescent="0.45"/>
    <row r="475" ht="34.5" hidden="1" customHeight="1" x14ac:dyDescent="0.45"/>
    <row r="476" ht="34.5" hidden="1" customHeight="1" x14ac:dyDescent="0.45"/>
    <row r="477" ht="34.5" hidden="1" customHeight="1" x14ac:dyDescent="0.45"/>
    <row r="478" ht="34.5" hidden="1" customHeight="1" x14ac:dyDescent="0.45"/>
    <row r="479" ht="34.5" hidden="1" customHeight="1" x14ac:dyDescent="0.45"/>
    <row r="480" ht="34.5" hidden="1" customHeight="1" x14ac:dyDescent="0.45"/>
    <row r="481" ht="34.5" hidden="1" customHeight="1" x14ac:dyDescent="0.45"/>
    <row r="482" ht="34.5" hidden="1" customHeight="1" x14ac:dyDescent="0.45"/>
    <row r="483" ht="34.5" hidden="1" customHeight="1" x14ac:dyDescent="0.45"/>
    <row r="484" ht="34.5" hidden="1" customHeight="1" x14ac:dyDescent="0.45"/>
    <row r="485" ht="34.5" hidden="1" customHeight="1" x14ac:dyDescent="0.45"/>
    <row r="486" ht="34.5" hidden="1" customHeight="1" x14ac:dyDescent="0.45"/>
    <row r="487" ht="34.5" hidden="1" customHeight="1" x14ac:dyDescent="0.45"/>
    <row r="488" ht="34.5" hidden="1" customHeight="1" x14ac:dyDescent="0.45"/>
    <row r="489" ht="34.5" hidden="1" customHeight="1" x14ac:dyDescent="0.45"/>
    <row r="490" ht="34.5" hidden="1" customHeight="1" x14ac:dyDescent="0.45"/>
    <row r="491" ht="34.5" hidden="1" customHeight="1" x14ac:dyDescent="0.45"/>
    <row r="492" ht="34.5" hidden="1" customHeight="1" x14ac:dyDescent="0.45"/>
    <row r="493" ht="34.5" hidden="1" customHeight="1" x14ac:dyDescent="0.45"/>
    <row r="494" ht="34.5" hidden="1" customHeight="1" x14ac:dyDescent="0.45"/>
    <row r="495" ht="34.5" hidden="1" customHeight="1" x14ac:dyDescent="0.45"/>
    <row r="496" ht="34.5" hidden="1" customHeight="1" x14ac:dyDescent="0.45"/>
    <row r="497" ht="34.5" hidden="1" customHeight="1" x14ac:dyDescent="0.45"/>
    <row r="498" ht="34.5" hidden="1" customHeight="1" x14ac:dyDescent="0.45"/>
    <row r="499" ht="34.5" hidden="1" customHeight="1" x14ac:dyDescent="0.45"/>
    <row r="500" ht="34.5" hidden="1" customHeight="1" x14ac:dyDescent="0.45"/>
    <row r="501" ht="34.5" hidden="1" customHeight="1" x14ac:dyDescent="0.45"/>
    <row r="502" ht="34.5" hidden="1" customHeight="1" x14ac:dyDescent="0.45"/>
    <row r="503" ht="34.5" hidden="1" customHeight="1" x14ac:dyDescent="0.45"/>
    <row r="504" ht="34.5" hidden="1" customHeight="1" x14ac:dyDescent="0.45"/>
    <row r="505" ht="34.5" hidden="1" customHeight="1" x14ac:dyDescent="0.45"/>
    <row r="506" ht="34.5" hidden="1" customHeight="1" x14ac:dyDescent="0.45"/>
    <row r="507" ht="34.5" hidden="1" customHeight="1" x14ac:dyDescent="0.45"/>
    <row r="508" ht="34.5" hidden="1" customHeight="1" x14ac:dyDescent="0.45"/>
    <row r="509" ht="34.5" hidden="1" customHeight="1" x14ac:dyDescent="0.45"/>
    <row r="510" ht="34.5" hidden="1" customHeight="1" x14ac:dyDescent="0.45"/>
    <row r="511" ht="34.5" hidden="1" customHeight="1" x14ac:dyDescent="0.45"/>
    <row r="512" ht="34.5" hidden="1" customHeight="1" x14ac:dyDescent="0.45"/>
    <row r="513" ht="34.5" hidden="1" customHeight="1" x14ac:dyDescent="0.45"/>
    <row r="514" ht="34.5" hidden="1" customHeight="1" x14ac:dyDescent="0.45"/>
    <row r="515" ht="34.5" hidden="1" customHeight="1" x14ac:dyDescent="0.45"/>
    <row r="516" ht="34.5" hidden="1" customHeight="1" x14ac:dyDescent="0.45"/>
    <row r="517" ht="34.5" hidden="1" customHeight="1" x14ac:dyDescent="0.45"/>
    <row r="518" ht="34.5" hidden="1" customHeight="1" x14ac:dyDescent="0.45"/>
    <row r="519" ht="34.5" hidden="1" customHeight="1" x14ac:dyDescent="0.45"/>
    <row r="520" ht="34.5" hidden="1" customHeight="1" x14ac:dyDescent="0.45"/>
    <row r="521" ht="34.5" hidden="1" customHeight="1" x14ac:dyDescent="0.45"/>
    <row r="522" ht="34.5" hidden="1" customHeight="1" x14ac:dyDescent="0.45"/>
    <row r="523" ht="34.5" hidden="1" customHeight="1" x14ac:dyDescent="0.45"/>
    <row r="524" ht="34.5" hidden="1" customHeight="1" x14ac:dyDescent="0.45"/>
    <row r="525" ht="34.5" hidden="1" customHeight="1" x14ac:dyDescent="0.45"/>
    <row r="526" ht="34.5" hidden="1" customHeight="1" x14ac:dyDescent="0.45"/>
    <row r="527" ht="34.5" hidden="1" customHeight="1" x14ac:dyDescent="0.45"/>
    <row r="528" ht="34.5" hidden="1" customHeight="1" x14ac:dyDescent="0.45"/>
    <row r="529" ht="34.5" hidden="1" customHeight="1" x14ac:dyDescent="0.45"/>
    <row r="530" ht="34.5" hidden="1" customHeight="1" x14ac:dyDescent="0.45"/>
    <row r="531" ht="34.5" hidden="1" customHeight="1" x14ac:dyDescent="0.45"/>
    <row r="532" ht="34.5" hidden="1" customHeight="1" x14ac:dyDescent="0.45"/>
    <row r="533" ht="34.5" hidden="1" customHeight="1" x14ac:dyDescent="0.45"/>
    <row r="534" ht="34.5" hidden="1" customHeight="1" x14ac:dyDescent="0.45"/>
    <row r="535" ht="34.5" hidden="1" customHeight="1" x14ac:dyDescent="0.45"/>
    <row r="536" ht="34.5" hidden="1" customHeight="1" x14ac:dyDescent="0.45"/>
    <row r="537" ht="34.5" hidden="1" customHeight="1" x14ac:dyDescent="0.45"/>
    <row r="538" ht="34.5" hidden="1" customHeight="1" x14ac:dyDescent="0.45"/>
    <row r="539" ht="34.5" hidden="1" customHeight="1" x14ac:dyDescent="0.45"/>
    <row r="540" ht="34.5" hidden="1" customHeight="1" x14ac:dyDescent="0.45"/>
    <row r="541" ht="34.5" hidden="1" customHeight="1" x14ac:dyDescent="0.45"/>
    <row r="542" ht="34.5" hidden="1" customHeight="1" x14ac:dyDescent="0.45"/>
    <row r="543" ht="34.5" hidden="1" customHeight="1" x14ac:dyDescent="0.45"/>
    <row r="544" ht="34.5" hidden="1" customHeight="1" x14ac:dyDescent="0.45"/>
    <row r="545" ht="34.5" hidden="1" customHeight="1" x14ac:dyDescent="0.45"/>
    <row r="546" ht="34.5" hidden="1" customHeight="1" x14ac:dyDescent="0.45"/>
    <row r="547" ht="34.5" hidden="1" customHeight="1" x14ac:dyDescent="0.45"/>
    <row r="548" ht="34.5" hidden="1" customHeight="1" x14ac:dyDescent="0.45"/>
    <row r="549" ht="34.5" hidden="1" customHeight="1" x14ac:dyDescent="0.45"/>
    <row r="550" ht="34.5" hidden="1" customHeight="1" x14ac:dyDescent="0.45"/>
    <row r="551" ht="34.5" hidden="1" customHeight="1" x14ac:dyDescent="0.45"/>
    <row r="552" ht="34.5" hidden="1" customHeight="1" x14ac:dyDescent="0.45"/>
    <row r="553" ht="34.5" hidden="1" customHeight="1" x14ac:dyDescent="0.45"/>
    <row r="554" ht="34.5" hidden="1" customHeight="1" x14ac:dyDescent="0.45"/>
    <row r="555" ht="34.5" hidden="1" customHeight="1" x14ac:dyDescent="0.45"/>
    <row r="556" ht="34.5" hidden="1" customHeight="1" x14ac:dyDescent="0.45"/>
    <row r="557" ht="34.5" hidden="1" customHeight="1" x14ac:dyDescent="0.45"/>
    <row r="558" ht="34.5" hidden="1" customHeight="1" x14ac:dyDescent="0.45"/>
    <row r="559" ht="34.5" hidden="1" customHeight="1" x14ac:dyDescent="0.45"/>
    <row r="560" ht="34.5" hidden="1" customHeight="1" x14ac:dyDescent="0.45"/>
    <row r="561" ht="34.5" hidden="1" customHeight="1" x14ac:dyDescent="0.45"/>
    <row r="562" ht="34.5" hidden="1" customHeight="1" x14ac:dyDescent="0.45"/>
    <row r="563" ht="34.5" hidden="1" customHeight="1" x14ac:dyDescent="0.45"/>
    <row r="564" ht="34.5" hidden="1" customHeight="1" x14ac:dyDescent="0.45"/>
    <row r="565" ht="34.5" hidden="1" customHeight="1" x14ac:dyDescent="0.45"/>
    <row r="566" ht="34.5" hidden="1" customHeight="1" x14ac:dyDescent="0.45"/>
    <row r="567" ht="34.5" hidden="1" customHeight="1" x14ac:dyDescent="0.45"/>
    <row r="568" ht="34.5" hidden="1" customHeight="1" x14ac:dyDescent="0.45"/>
    <row r="569" ht="34.5" hidden="1" customHeight="1" x14ac:dyDescent="0.45"/>
    <row r="570" ht="34.5" hidden="1" customHeight="1" x14ac:dyDescent="0.45"/>
    <row r="571" ht="34.5" hidden="1" customHeight="1" x14ac:dyDescent="0.45"/>
    <row r="572" ht="34.5" hidden="1" customHeight="1" x14ac:dyDescent="0.45"/>
    <row r="573" ht="34.5" hidden="1" customHeight="1" x14ac:dyDescent="0.45"/>
    <row r="574" ht="34.5" hidden="1" customHeight="1" x14ac:dyDescent="0.45"/>
    <row r="575" ht="34.5" hidden="1" customHeight="1" x14ac:dyDescent="0.45"/>
    <row r="576" ht="34.5" hidden="1" customHeight="1" x14ac:dyDescent="0.45"/>
    <row r="577" ht="34.5" hidden="1" customHeight="1" x14ac:dyDescent="0.45"/>
    <row r="578" ht="34.5" hidden="1" customHeight="1" x14ac:dyDescent="0.45"/>
    <row r="579" ht="34.5" hidden="1" customHeight="1" x14ac:dyDescent="0.45"/>
    <row r="580" ht="34.5" hidden="1" customHeight="1" x14ac:dyDescent="0.45"/>
    <row r="581" ht="34.5" hidden="1" customHeight="1" x14ac:dyDescent="0.45"/>
    <row r="582" ht="34.5" hidden="1" customHeight="1" x14ac:dyDescent="0.45"/>
    <row r="583" ht="34.5" hidden="1" customHeight="1" x14ac:dyDescent="0.45"/>
    <row r="584" ht="34.5" hidden="1" customHeight="1" x14ac:dyDescent="0.45"/>
    <row r="585" ht="34.5" hidden="1" customHeight="1" x14ac:dyDescent="0.45"/>
    <row r="586" ht="34.5" hidden="1" customHeight="1" x14ac:dyDescent="0.45"/>
    <row r="587" ht="34.5" hidden="1" customHeight="1" x14ac:dyDescent="0.45"/>
    <row r="588" ht="34.5" hidden="1" customHeight="1" x14ac:dyDescent="0.45"/>
    <row r="589" ht="34.5" hidden="1" customHeight="1" x14ac:dyDescent="0.45"/>
    <row r="590" ht="34.5" hidden="1" customHeight="1" x14ac:dyDescent="0.45"/>
    <row r="591" ht="34.5" hidden="1" customHeight="1" x14ac:dyDescent="0.45"/>
    <row r="592" ht="34.5" hidden="1" customHeight="1" x14ac:dyDescent="0.45"/>
    <row r="593" ht="34.5" hidden="1" customHeight="1" x14ac:dyDescent="0.45"/>
    <row r="594" ht="34.5" hidden="1" customHeight="1" x14ac:dyDescent="0.45"/>
    <row r="595" ht="34.5" hidden="1" customHeight="1" x14ac:dyDescent="0.45"/>
    <row r="596" ht="34.5" hidden="1" customHeight="1" x14ac:dyDescent="0.45"/>
    <row r="597" ht="34.5" hidden="1" customHeight="1" x14ac:dyDescent="0.45"/>
    <row r="598" ht="34.5" hidden="1" customHeight="1" x14ac:dyDescent="0.45"/>
    <row r="599" ht="34.5" hidden="1" customHeight="1" x14ac:dyDescent="0.45"/>
    <row r="600" ht="34.5" hidden="1" customHeight="1" x14ac:dyDescent="0.45"/>
    <row r="601" ht="34.5" hidden="1" customHeight="1" x14ac:dyDescent="0.45"/>
    <row r="602" ht="34.5" hidden="1" customHeight="1" x14ac:dyDescent="0.45"/>
    <row r="603" ht="34.5" hidden="1" customHeight="1" x14ac:dyDescent="0.45"/>
    <row r="604" ht="34.5" hidden="1" customHeight="1" x14ac:dyDescent="0.45"/>
    <row r="605" ht="34.5" hidden="1" customHeight="1" x14ac:dyDescent="0.45"/>
    <row r="606" ht="34.5" hidden="1" customHeight="1" x14ac:dyDescent="0.45"/>
    <row r="607" ht="34.5" hidden="1" customHeight="1" x14ac:dyDescent="0.45"/>
    <row r="608" ht="34.5" hidden="1" customHeight="1" x14ac:dyDescent="0.45"/>
    <row r="609" ht="34.5" hidden="1" customHeight="1" x14ac:dyDescent="0.45"/>
    <row r="610" ht="34.5" hidden="1" customHeight="1" x14ac:dyDescent="0.45"/>
    <row r="611" ht="34.5" hidden="1" customHeight="1" x14ac:dyDescent="0.45"/>
    <row r="612" ht="34.5" hidden="1" customHeight="1" x14ac:dyDescent="0.45"/>
    <row r="613" ht="34.5" hidden="1" customHeight="1" x14ac:dyDescent="0.45"/>
    <row r="614" ht="34.5" hidden="1" customHeight="1" x14ac:dyDescent="0.45"/>
    <row r="615" ht="34.5" hidden="1" customHeight="1" x14ac:dyDescent="0.45"/>
    <row r="616" ht="34.5" hidden="1" customHeight="1" x14ac:dyDescent="0.45"/>
    <row r="617" ht="34.5" hidden="1" customHeight="1" x14ac:dyDescent="0.45"/>
    <row r="618" ht="34.5" hidden="1" customHeight="1" x14ac:dyDescent="0.45"/>
    <row r="619" ht="34.5" hidden="1" customHeight="1" x14ac:dyDescent="0.45"/>
    <row r="620" ht="34.5" hidden="1" customHeight="1" x14ac:dyDescent="0.45"/>
    <row r="621" ht="34.5" hidden="1" customHeight="1" x14ac:dyDescent="0.45"/>
    <row r="622" ht="34.5" hidden="1" customHeight="1" x14ac:dyDescent="0.45"/>
    <row r="623" ht="34.5" hidden="1" customHeight="1" x14ac:dyDescent="0.45"/>
    <row r="624" ht="34.5" hidden="1" customHeight="1" x14ac:dyDescent="0.45"/>
    <row r="625" ht="34.5" hidden="1" customHeight="1" x14ac:dyDescent="0.45"/>
    <row r="626" ht="34.5" hidden="1" customHeight="1" x14ac:dyDescent="0.45"/>
    <row r="627" ht="34.5" hidden="1" customHeight="1" x14ac:dyDescent="0.45"/>
    <row r="628" ht="34.5" hidden="1" customHeight="1" x14ac:dyDescent="0.45"/>
    <row r="629" ht="34.5" hidden="1" customHeight="1" x14ac:dyDescent="0.45"/>
    <row r="630" ht="34.5" hidden="1" customHeight="1" x14ac:dyDescent="0.45"/>
    <row r="631" ht="34.5" hidden="1" customHeight="1" x14ac:dyDescent="0.45"/>
    <row r="632" ht="34.5" hidden="1" customHeight="1" x14ac:dyDescent="0.45"/>
    <row r="633" ht="34.5" hidden="1" customHeight="1" x14ac:dyDescent="0.45"/>
    <row r="634" ht="34.5" hidden="1" customHeight="1" x14ac:dyDescent="0.45"/>
    <row r="635" ht="34.5" hidden="1" customHeight="1" x14ac:dyDescent="0.45"/>
    <row r="636" ht="34.5" hidden="1" customHeight="1" x14ac:dyDescent="0.45"/>
    <row r="637" ht="34.5" hidden="1" customHeight="1" x14ac:dyDescent="0.45"/>
    <row r="638" ht="34.5" hidden="1" customHeight="1" x14ac:dyDescent="0.45"/>
    <row r="639" ht="34.5" hidden="1" customHeight="1" x14ac:dyDescent="0.45"/>
    <row r="640" ht="34.5" hidden="1" customHeight="1" x14ac:dyDescent="0.45"/>
    <row r="641" ht="34.5" hidden="1" customHeight="1" x14ac:dyDescent="0.45"/>
    <row r="642" ht="34.5" hidden="1" customHeight="1" x14ac:dyDescent="0.45"/>
    <row r="643" ht="34.5" hidden="1" customHeight="1" x14ac:dyDescent="0.45"/>
    <row r="644" ht="34.5" hidden="1" customHeight="1" x14ac:dyDescent="0.45"/>
    <row r="645" ht="34.5" hidden="1" customHeight="1" x14ac:dyDescent="0.45"/>
    <row r="646" ht="34.5" hidden="1" customHeight="1" x14ac:dyDescent="0.45"/>
    <row r="647" ht="34.5" hidden="1" customHeight="1" x14ac:dyDescent="0.45"/>
    <row r="648" ht="34.5" hidden="1" customHeight="1" x14ac:dyDescent="0.45"/>
    <row r="649" ht="34.5" hidden="1" customHeight="1" x14ac:dyDescent="0.45"/>
    <row r="650" ht="34.5" hidden="1" customHeight="1" x14ac:dyDescent="0.45"/>
    <row r="651" ht="34.5" hidden="1" customHeight="1" x14ac:dyDescent="0.45"/>
    <row r="652" ht="34.5" hidden="1" customHeight="1" x14ac:dyDescent="0.45"/>
    <row r="653" ht="34.5" hidden="1" customHeight="1" x14ac:dyDescent="0.45"/>
    <row r="654" ht="34.5" hidden="1" customHeight="1" x14ac:dyDescent="0.45"/>
    <row r="655" ht="34.5" hidden="1" customHeight="1" x14ac:dyDescent="0.45"/>
    <row r="656" ht="34.5" hidden="1" customHeight="1" x14ac:dyDescent="0.45"/>
    <row r="657" ht="34.5" hidden="1" customHeight="1" x14ac:dyDescent="0.45"/>
    <row r="658" ht="34.5" hidden="1" customHeight="1" x14ac:dyDescent="0.45"/>
    <row r="659" ht="34.5" hidden="1" customHeight="1" x14ac:dyDescent="0.45"/>
    <row r="660" ht="34.5" hidden="1" customHeight="1" x14ac:dyDescent="0.45"/>
    <row r="661" ht="34.5" hidden="1" customHeight="1" x14ac:dyDescent="0.45"/>
    <row r="662" ht="34.5" hidden="1" customHeight="1" x14ac:dyDescent="0.45"/>
    <row r="663" ht="34.5" hidden="1" customHeight="1" x14ac:dyDescent="0.45"/>
    <row r="664" ht="34.5" hidden="1" customHeight="1" x14ac:dyDescent="0.45"/>
    <row r="665" ht="34.5" hidden="1" customHeight="1" x14ac:dyDescent="0.45"/>
    <row r="666" ht="34.5" hidden="1" customHeight="1" x14ac:dyDescent="0.45"/>
    <row r="667" ht="34.5" hidden="1" customHeight="1" x14ac:dyDescent="0.45"/>
    <row r="668" ht="34.5" hidden="1" customHeight="1" x14ac:dyDescent="0.45"/>
    <row r="669" ht="34.5" hidden="1" customHeight="1" x14ac:dyDescent="0.45"/>
    <row r="670" ht="34.5" hidden="1" customHeight="1" x14ac:dyDescent="0.45"/>
    <row r="671" ht="34.5" hidden="1" customHeight="1" x14ac:dyDescent="0.45"/>
    <row r="672" ht="34.5" hidden="1" customHeight="1" x14ac:dyDescent="0.45"/>
    <row r="673" ht="34.5" hidden="1" customHeight="1" x14ac:dyDescent="0.45"/>
    <row r="674" ht="34.5" hidden="1" customHeight="1" x14ac:dyDescent="0.45"/>
    <row r="675" ht="34.5" hidden="1" customHeight="1" x14ac:dyDescent="0.45"/>
    <row r="676" ht="34.5" hidden="1" customHeight="1" x14ac:dyDescent="0.45"/>
    <row r="677" ht="34.5" hidden="1" customHeight="1" x14ac:dyDescent="0.45"/>
    <row r="678" ht="34.5" hidden="1" customHeight="1" x14ac:dyDescent="0.45"/>
    <row r="679" ht="34.5" hidden="1" customHeight="1" x14ac:dyDescent="0.45"/>
    <row r="680" ht="34.5" hidden="1" customHeight="1" x14ac:dyDescent="0.45"/>
    <row r="681" ht="34.5" hidden="1" customHeight="1" x14ac:dyDescent="0.45"/>
    <row r="682" ht="34.5" hidden="1" customHeight="1" x14ac:dyDescent="0.45"/>
    <row r="683" ht="34.5" hidden="1" customHeight="1" x14ac:dyDescent="0.45"/>
    <row r="684" ht="34.5" hidden="1" customHeight="1" x14ac:dyDescent="0.45"/>
    <row r="685" ht="34.5" hidden="1" customHeight="1" x14ac:dyDescent="0.45"/>
    <row r="686" ht="34.5" hidden="1" customHeight="1" x14ac:dyDescent="0.45"/>
    <row r="687" ht="34.5" hidden="1" customHeight="1" x14ac:dyDescent="0.45"/>
    <row r="688" ht="34.5" hidden="1" customHeight="1" x14ac:dyDescent="0.45"/>
    <row r="689" ht="34.5" hidden="1" customHeight="1" x14ac:dyDescent="0.45"/>
    <row r="690" ht="34.5" hidden="1" customHeight="1" x14ac:dyDescent="0.45"/>
    <row r="691" ht="34.5" hidden="1" customHeight="1" x14ac:dyDescent="0.45"/>
    <row r="692" ht="34.5" hidden="1" customHeight="1" x14ac:dyDescent="0.45"/>
    <row r="693" ht="34.5" hidden="1" customHeight="1" x14ac:dyDescent="0.45"/>
    <row r="694" ht="34.5" hidden="1" customHeight="1" x14ac:dyDescent="0.45"/>
    <row r="695" ht="34.5" hidden="1" customHeight="1" x14ac:dyDescent="0.45"/>
    <row r="696" ht="34.5" hidden="1" customHeight="1" x14ac:dyDescent="0.45"/>
    <row r="697" ht="34.5" hidden="1" customHeight="1" x14ac:dyDescent="0.45"/>
    <row r="698" ht="34.5" hidden="1" customHeight="1" x14ac:dyDescent="0.45"/>
    <row r="699" ht="34.5" hidden="1" customHeight="1" x14ac:dyDescent="0.45"/>
    <row r="700" ht="34.5" hidden="1" customHeight="1" x14ac:dyDescent="0.45"/>
    <row r="701" ht="34.5" hidden="1" customHeight="1" x14ac:dyDescent="0.45"/>
    <row r="702" ht="34.5" hidden="1" customHeight="1" x14ac:dyDescent="0.45"/>
    <row r="703" ht="34.5" hidden="1" customHeight="1" x14ac:dyDescent="0.45"/>
    <row r="704" ht="34.5" hidden="1" customHeight="1" x14ac:dyDescent="0.45"/>
    <row r="705" ht="34.5" hidden="1" customHeight="1" x14ac:dyDescent="0.45"/>
    <row r="706" ht="34.5" hidden="1" customHeight="1" x14ac:dyDescent="0.45"/>
    <row r="707" ht="34.5" hidden="1" customHeight="1" x14ac:dyDescent="0.45"/>
    <row r="708" ht="34.5" hidden="1" customHeight="1" x14ac:dyDescent="0.45"/>
    <row r="709" ht="34.5" hidden="1" customHeight="1" x14ac:dyDescent="0.45"/>
    <row r="710" ht="34.5" hidden="1" customHeight="1" x14ac:dyDescent="0.45"/>
    <row r="711" ht="34.5" hidden="1" customHeight="1" x14ac:dyDescent="0.45"/>
    <row r="712" ht="34.5" hidden="1" customHeight="1" x14ac:dyDescent="0.45"/>
    <row r="713" ht="34.5" hidden="1" customHeight="1" x14ac:dyDescent="0.45"/>
    <row r="714" ht="34.5" hidden="1" customHeight="1" x14ac:dyDescent="0.45"/>
    <row r="715" ht="34.5" hidden="1" customHeight="1" x14ac:dyDescent="0.45"/>
    <row r="716" ht="34.5" hidden="1" customHeight="1" x14ac:dyDescent="0.45"/>
    <row r="717" ht="34.5" hidden="1" customHeight="1" x14ac:dyDescent="0.45"/>
    <row r="718" ht="34.5" hidden="1" customHeight="1" x14ac:dyDescent="0.45"/>
    <row r="719" ht="34.5" hidden="1" customHeight="1" x14ac:dyDescent="0.45"/>
    <row r="720" ht="34.5" hidden="1" customHeight="1" x14ac:dyDescent="0.45"/>
    <row r="721" ht="34.5" hidden="1" customHeight="1" x14ac:dyDescent="0.45"/>
    <row r="722" ht="34.5" hidden="1" customHeight="1" x14ac:dyDescent="0.45"/>
    <row r="723" ht="34.5" hidden="1" customHeight="1" x14ac:dyDescent="0.45"/>
    <row r="724" ht="34.5" hidden="1" customHeight="1" x14ac:dyDescent="0.45"/>
    <row r="725" ht="34.5" hidden="1" customHeight="1" x14ac:dyDescent="0.45"/>
    <row r="726" ht="34.5" hidden="1" customHeight="1" x14ac:dyDescent="0.45"/>
    <row r="727" ht="34.5" hidden="1" customHeight="1" x14ac:dyDescent="0.45"/>
    <row r="728" ht="34.5" hidden="1" customHeight="1" x14ac:dyDescent="0.45"/>
    <row r="729" ht="34.5" hidden="1" customHeight="1" x14ac:dyDescent="0.45"/>
    <row r="730" ht="34.5" hidden="1" customHeight="1" x14ac:dyDescent="0.45"/>
    <row r="731" ht="34.5" hidden="1" customHeight="1" x14ac:dyDescent="0.45"/>
    <row r="732" ht="34.5" hidden="1" customHeight="1" x14ac:dyDescent="0.45"/>
    <row r="733" ht="34.5" hidden="1" customHeight="1" x14ac:dyDescent="0.45"/>
    <row r="734" ht="34.5" hidden="1" customHeight="1" x14ac:dyDescent="0.45"/>
    <row r="735" ht="34.5" hidden="1" customHeight="1" x14ac:dyDescent="0.45"/>
    <row r="736" ht="34.5" hidden="1" customHeight="1" x14ac:dyDescent="0.45"/>
    <row r="737" ht="34.5" hidden="1" customHeight="1" x14ac:dyDescent="0.45"/>
    <row r="738" ht="34.5" hidden="1" customHeight="1" x14ac:dyDescent="0.45"/>
    <row r="739" ht="34.5" hidden="1" customHeight="1" x14ac:dyDescent="0.45"/>
    <row r="740" ht="34.5" hidden="1" customHeight="1" x14ac:dyDescent="0.45"/>
    <row r="741" ht="34.5" hidden="1" customHeight="1" x14ac:dyDescent="0.45"/>
    <row r="742" ht="34.5" hidden="1" customHeight="1" x14ac:dyDescent="0.45"/>
    <row r="743" ht="34.5" hidden="1" customHeight="1" x14ac:dyDescent="0.45"/>
    <row r="744" ht="34.5" hidden="1" customHeight="1" x14ac:dyDescent="0.45"/>
    <row r="745" ht="34.5" hidden="1" customHeight="1" x14ac:dyDescent="0.45"/>
    <row r="746" ht="34.5" hidden="1" customHeight="1" x14ac:dyDescent="0.45"/>
    <row r="747" ht="34.5" hidden="1" customHeight="1" x14ac:dyDescent="0.45"/>
    <row r="748" ht="34.5" hidden="1" customHeight="1" x14ac:dyDescent="0.45"/>
    <row r="749" ht="34.5" hidden="1" customHeight="1" x14ac:dyDescent="0.45"/>
    <row r="750" ht="34.5" hidden="1" customHeight="1" x14ac:dyDescent="0.45"/>
    <row r="751" ht="34.5" hidden="1" customHeight="1" x14ac:dyDescent="0.45"/>
    <row r="752" ht="34.5" hidden="1" customHeight="1" x14ac:dyDescent="0.45"/>
    <row r="753" ht="34.5" hidden="1" customHeight="1" x14ac:dyDescent="0.45"/>
    <row r="754" ht="34.5" hidden="1" customHeight="1" x14ac:dyDescent="0.45"/>
    <row r="755" ht="34.5" hidden="1" customHeight="1" x14ac:dyDescent="0.45"/>
    <row r="756" ht="34.5" hidden="1" customHeight="1" x14ac:dyDescent="0.45"/>
    <row r="757" ht="34.5" hidden="1" customHeight="1" x14ac:dyDescent="0.45"/>
    <row r="758" ht="34.5" hidden="1" customHeight="1" x14ac:dyDescent="0.45"/>
    <row r="759" ht="34.5" hidden="1" customHeight="1" x14ac:dyDescent="0.45"/>
    <row r="760" ht="34.5" hidden="1" customHeight="1" x14ac:dyDescent="0.45"/>
    <row r="761" ht="34.5" hidden="1" customHeight="1" x14ac:dyDescent="0.45"/>
    <row r="762" ht="34.5" hidden="1" customHeight="1" x14ac:dyDescent="0.45"/>
    <row r="763" ht="34.5" hidden="1" customHeight="1" x14ac:dyDescent="0.45"/>
    <row r="764" ht="34.5" hidden="1" customHeight="1" x14ac:dyDescent="0.45"/>
    <row r="765" ht="34.5" hidden="1" customHeight="1" x14ac:dyDescent="0.45"/>
    <row r="766" ht="34.5" hidden="1" customHeight="1" x14ac:dyDescent="0.45"/>
    <row r="767" ht="34.5" hidden="1" customHeight="1" x14ac:dyDescent="0.45"/>
    <row r="768" ht="34.5" hidden="1" customHeight="1" x14ac:dyDescent="0.45"/>
    <row r="769" ht="34.5" hidden="1" customHeight="1" x14ac:dyDescent="0.45"/>
    <row r="770" ht="34.5" hidden="1" customHeight="1" x14ac:dyDescent="0.45"/>
    <row r="771" ht="34.5" hidden="1" customHeight="1" x14ac:dyDescent="0.45"/>
    <row r="772" hidden="1" x14ac:dyDescent="0.45"/>
    <row r="773" x14ac:dyDescent="0.45"/>
    <row r="774" x14ac:dyDescent="0.45"/>
    <row r="775" x14ac:dyDescent="0.45"/>
    <row r="776" x14ac:dyDescent="0.45"/>
    <row r="777" x14ac:dyDescent="0.45"/>
    <row r="778" x14ac:dyDescent="0.45"/>
    <row r="779" x14ac:dyDescent="0.45"/>
    <row r="780" x14ac:dyDescent="0.45"/>
    <row r="781" x14ac:dyDescent="0.45"/>
    <row r="782" x14ac:dyDescent="0.45"/>
    <row r="783" x14ac:dyDescent="0.45"/>
    <row r="784" x14ac:dyDescent="0.45"/>
    <row r="785" x14ac:dyDescent="0.45"/>
    <row r="786" x14ac:dyDescent="0.45"/>
    <row r="787" x14ac:dyDescent="0.45"/>
    <row r="788" x14ac:dyDescent="0.45"/>
    <row r="789" x14ac:dyDescent="0.45"/>
    <row r="790" x14ac:dyDescent="0.45"/>
    <row r="791" x14ac:dyDescent="0.45"/>
    <row r="792" x14ac:dyDescent="0.45"/>
    <row r="793" x14ac:dyDescent="0.45"/>
    <row r="794" x14ac:dyDescent="0.45"/>
    <row r="795" x14ac:dyDescent="0.45"/>
    <row r="796" x14ac:dyDescent="0.45"/>
    <row r="797" x14ac:dyDescent="0.45"/>
    <row r="798" x14ac:dyDescent="0.45"/>
    <row r="799" x14ac:dyDescent="0.45"/>
    <row r="800" x14ac:dyDescent="0.45"/>
    <row r="801" x14ac:dyDescent="0.45"/>
    <row r="802" x14ac:dyDescent="0.45"/>
    <row r="803" x14ac:dyDescent="0.45"/>
    <row r="804" x14ac:dyDescent="0.45"/>
    <row r="805" x14ac:dyDescent="0.45"/>
    <row r="806" x14ac:dyDescent="0.45"/>
    <row r="807" x14ac:dyDescent="0.45"/>
    <row r="808" x14ac:dyDescent="0.45"/>
    <row r="809" x14ac:dyDescent="0.45"/>
    <row r="810" x14ac:dyDescent="0.45"/>
    <row r="811" x14ac:dyDescent="0.45"/>
    <row r="812" x14ac:dyDescent="0.45"/>
    <row r="813" x14ac:dyDescent="0.45"/>
    <row r="814" x14ac:dyDescent="0.45"/>
    <row r="815" x14ac:dyDescent="0.45"/>
    <row r="816" x14ac:dyDescent="0.45"/>
    <row r="817" x14ac:dyDescent="0.45"/>
    <row r="818" x14ac:dyDescent="0.45"/>
    <row r="819" x14ac:dyDescent="0.45"/>
    <row r="820" x14ac:dyDescent="0.45"/>
    <row r="821" x14ac:dyDescent="0.45"/>
    <row r="822" x14ac:dyDescent="0.45"/>
    <row r="823" x14ac:dyDescent="0.45"/>
    <row r="824" x14ac:dyDescent="0.45"/>
    <row r="825" x14ac:dyDescent="0.45"/>
    <row r="826" x14ac:dyDescent="0.45"/>
    <row r="827" x14ac:dyDescent="0.45"/>
    <row r="828" x14ac:dyDescent="0.45"/>
    <row r="829" x14ac:dyDescent="0.45"/>
    <row r="830" x14ac:dyDescent="0.45"/>
    <row r="831" x14ac:dyDescent="0.45"/>
    <row r="832" x14ac:dyDescent="0.45"/>
    <row r="833" x14ac:dyDescent="0.45"/>
    <row r="834" x14ac:dyDescent="0.45"/>
    <row r="835" x14ac:dyDescent="0.45"/>
    <row r="836" x14ac:dyDescent="0.45"/>
    <row r="837" x14ac:dyDescent="0.45"/>
    <row r="838" x14ac:dyDescent="0.45"/>
    <row r="839" x14ac:dyDescent="0.45"/>
    <row r="840" x14ac:dyDescent="0.45"/>
    <row r="841" x14ac:dyDescent="0.45"/>
    <row r="842" x14ac:dyDescent="0.45"/>
    <row r="843" x14ac:dyDescent="0.45"/>
    <row r="844" x14ac:dyDescent="0.45"/>
    <row r="845" x14ac:dyDescent="0.45"/>
    <row r="846" x14ac:dyDescent="0.45"/>
    <row r="847" x14ac:dyDescent="0.45"/>
    <row r="848" x14ac:dyDescent="0.45"/>
    <row r="849" x14ac:dyDescent="0.45"/>
    <row r="850" x14ac:dyDescent="0.45"/>
    <row r="851" x14ac:dyDescent="0.45"/>
    <row r="852" x14ac:dyDescent="0.45"/>
    <row r="853" x14ac:dyDescent="0.45"/>
    <row r="854" x14ac:dyDescent="0.45"/>
    <row r="855" x14ac:dyDescent="0.45"/>
    <row r="856" x14ac:dyDescent="0.45"/>
    <row r="857" x14ac:dyDescent="0.45"/>
    <row r="858" x14ac:dyDescent="0.45"/>
    <row r="859" x14ac:dyDescent="0.45"/>
    <row r="860" x14ac:dyDescent="0.45"/>
  </sheetData>
  <mergeCells count="315">
    <mergeCell ref="J55:J58"/>
    <mergeCell ref="K55:K58"/>
    <mergeCell ref="L55:L58"/>
    <mergeCell ref="B59:B62"/>
    <mergeCell ref="C59:C62"/>
    <mergeCell ref="D59:D62"/>
    <mergeCell ref="B55:B58"/>
    <mergeCell ref="C55:C58"/>
    <mergeCell ref="D55:D58"/>
    <mergeCell ref="E55:E58"/>
    <mergeCell ref="E59:E62"/>
    <mergeCell ref="F55:F56"/>
    <mergeCell ref="I55:I56"/>
    <mergeCell ref="D95:D98"/>
    <mergeCell ref="E95:E98"/>
    <mergeCell ref="F95:F98"/>
    <mergeCell ref="G95:G98"/>
    <mergeCell ref="B91:B94"/>
    <mergeCell ref="C91:C94"/>
    <mergeCell ref="D91:D94"/>
    <mergeCell ref="E91:E94"/>
    <mergeCell ref="F16:F17"/>
    <mergeCell ref="G16:G17"/>
    <mergeCell ref="G18:I18"/>
    <mergeCell ref="B39:B42"/>
    <mergeCell ref="C39:C42"/>
    <mergeCell ref="D39:D42"/>
    <mergeCell ref="E39:E42"/>
    <mergeCell ref="F35:F38"/>
    <mergeCell ref="G35:G38"/>
    <mergeCell ref="H35:H38"/>
    <mergeCell ref="H39:H42"/>
    <mergeCell ref="F39:F42"/>
    <mergeCell ref="G39:G42"/>
    <mergeCell ref="I35:I38"/>
    <mergeCell ref="I39:I42"/>
    <mergeCell ref="B35:B38"/>
    <mergeCell ref="B111:B115"/>
    <mergeCell ref="C111:C115"/>
    <mergeCell ref="D112:D115"/>
    <mergeCell ref="E112:E113"/>
    <mergeCell ref="F112:F115"/>
    <mergeCell ref="G112:G113"/>
    <mergeCell ref="J117:J120"/>
    <mergeCell ref="K117:K120"/>
    <mergeCell ref="E114:E115"/>
    <mergeCell ref="L117:L120"/>
    <mergeCell ref="G116:I116"/>
    <mergeCell ref="B117:B120"/>
    <mergeCell ref="C117:C120"/>
    <mergeCell ref="D117:D120"/>
    <mergeCell ref="E117:E120"/>
    <mergeCell ref="F117:F120"/>
    <mergeCell ref="G117:G120"/>
    <mergeCell ref="H117:H120"/>
    <mergeCell ref="I117:I120"/>
    <mergeCell ref="B95:B98"/>
    <mergeCell ref="C95:C98"/>
    <mergeCell ref="L114:L115"/>
    <mergeCell ref="G107:G110"/>
    <mergeCell ref="H107:H110"/>
    <mergeCell ref="I107:I110"/>
    <mergeCell ref="I99:I102"/>
    <mergeCell ref="H112:H113"/>
    <mergeCell ref="I112:I113"/>
    <mergeCell ref="J112:J115"/>
    <mergeCell ref="K112:K115"/>
    <mergeCell ref="G114:G115"/>
    <mergeCell ref="H114:H115"/>
    <mergeCell ref="I114:I115"/>
    <mergeCell ref="L99:L110"/>
    <mergeCell ref="B103:B106"/>
    <mergeCell ref="C103:C106"/>
    <mergeCell ref="E103:E106"/>
    <mergeCell ref="F103:F106"/>
    <mergeCell ref="G103:G106"/>
    <mergeCell ref="H103:H106"/>
    <mergeCell ref="I103:I106"/>
    <mergeCell ref="B107:B110"/>
    <mergeCell ref="C107:C110"/>
    <mergeCell ref="E107:E110"/>
    <mergeCell ref="F107:F110"/>
    <mergeCell ref="B99:B102"/>
    <mergeCell ref="C99:C102"/>
    <mergeCell ref="D99:D110"/>
    <mergeCell ref="E99:E102"/>
    <mergeCell ref="F99:F102"/>
    <mergeCell ref="G99:G102"/>
    <mergeCell ref="H99:H102"/>
    <mergeCell ref="J99:J110"/>
    <mergeCell ref="K99:K110"/>
    <mergeCell ref="F91:F92"/>
    <mergeCell ref="G91:G92"/>
    <mergeCell ref="H91:H92"/>
    <mergeCell ref="I91:I92"/>
    <mergeCell ref="H95:H98"/>
    <mergeCell ref="I95:I98"/>
    <mergeCell ref="J91:J94"/>
    <mergeCell ref="K91:K94"/>
    <mergeCell ref="J95:J98"/>
    <mergeCell ref="K95:K98"/>
    <mergeCell ref="F93:F94"/>
    <mergeCell ref="G93:G94"/>
    <mergeCell ref="H93:H94"/>
    <mergeCell ref="I93:I94"/>
    <mergeCell ref="L91:L94"/>
    <mergeCell ref="L95:L98"/>
    <mergeCell ref="H87:H90"/>
    <mergeCell ref="I87:I90"/>
    <mergeCell ref="J87:J90"/>
    <mergeCell ref="K87:K90"/>
    <mergeCell ref="L87:L90"/>
    <mergeCell ref="K83:K86"/>
    <mergeCell ref="L83:L86"/>
    <mergeCell ref="J83:J86"/>
    <mergeCell ref="B79:B82"/>
    <mergeCell ref="C79:C82"/>
    <mergeCell ref="D79:D82"/>
    <mergeCell ref="E79:E82"/>
    <mergeCell ref="B87:B90"/>
    <mergeCell ref="C87:C90"/>
    <mergeCell ref="D87:D90"/>
    <mergeCell ref="E87:E90"/>
    <mergeCell ref="F87:F90"/>
    <mergeCell ref="F80:F81"/>
    <mergeCell ref="G87:G90"/>
    <mergeCell ref="B83:B86"/>
    <mergeCell ref="C83:C86"/>
    <mergeCell ref="D83:D86"/>
    <mergeCell ref="E83:E86"/>
    <mergeCell ref="F83:F86"/>
    <mergeCell ref="G83:G86"/>
    <mergeCell ref="H83:H86"/>
    <mergeCell ref="I83:I86"/>
    <mergeCell ref="L75:L78"/>
    <mergeCell ref="H71:H74"/>
    <mergeCell ref="I71:I74"/>
    <mergeCell ref="J71:J74"/>
    <mergeCell ref="K71:K74"/>
    <mergeCell ref="L71:L74"/>
    <mergeCell ref="H77:H78"/>
    <mergeCell ref="I77:I78"/>
    <mergeCell ref="L79:L82"/>
    <mergeCell ref="G75:G76"/>
    <mergeCell ref="H75:H76"/>
    <mergeCell ref="I75:I76"/>
    <mergeCell ref="G71:G74"/>
    <mergeCell ref="G77:G78"/>
    <mergeCell ref="J79:J82"/>
    <mergeCell ref="K79:K82"/>
    <mergeCell ref="J75:J78"/>
    <mergeCell ref="K75:K78"/>
    <mergeCell ref="G80:G81"/>
    <mergeCell ref="H80:H81"/>
    <mergeCell ref="I80:I81"/>
    <mergeCell ref="B75:B78"/>
    <mergeCell ref="C75:C78"/>
    <mergeCell ref="D75:D78"/>
    <mergeCell ref="E75:E78"/>
    <mergeCell ref="F75:F76"/>
    <mergeCell ref="B71:B74"/>
    <mergeCell ref="C71:C74"/>
    <mergeCell ref="D71:D74"/>
    <mergeCell ref="E71:E74"/>
    <mergeCell ref="F71:F74"/>
    <mergeCell ref="F77:F78"/>
    <mergeCell ref="B63:B66"/>
    <mergeCell ref="C63:C66"/>
    <mergeCell ref="D63:D66"/>
    <mergeCell ref="E63:E66"/>
    <mergeCell ref="J63:J66"/>
    <mergeCell ref="K63:K66"/>
    <mergeCell ref="B67:B70"/>
    <mergeCell ref="C67:C70"/>
    <mergeCell ref="D67:D70"/>
    <mergeCell ref="E67:E70"/>
    <mergeCell ref="J67:J70"/>
    <mergeCell ref="K67:K70"/>
    <mergeCell ref="F67:F68"/>
    <mergeCell ref="G67:G68"/>
    <mergeCell ref="H67:H68"/>
    <mergeCell ref="I67:I68"/>
    <mergeCell ref="F63:F64"/>
    <mergeCell ref="G63:G64"/>
    <mergeCell ref="H63:H64"/>
    <mergeCell ref="I63:I64"/>
    <mergeCell ref="F65:F66"/>
    <mergeCell ref="G65:G66"/>
    <mergeCell ref="H65:H66"/>
    <mergeCell ref="I65:I66"/>
    <mergeCell ref="B51:B54"/>
    <mergeCell ref="C51:C54"/>
    <mergeCell ref="D51:D54"/>
    <mergeCell ref="E51:E54"/>
    <mergeCell ref="J51:J54"/>
    <mergeCell ref="B47:B50"/>
    <mergeCell ref="C47:C50"/>
    <mergeCell ref="D47:D50"/>
    <mergeCell ref="E47:E50"/>
    <mergeCell ref="F47:F50"/>
    <mergeCell ref="G47:G50"/>
    <mergeCell ref="L31:L34"/>
    <mergeCell ref="G34:I34"/>
    <mergeCell ref="G27:G28"/>
    <mergeCell ref="H27:H28"/>
    <mergeCell ref="I27:I28"/>
    <mergeCell ref="J27:J30"/>
    <mergeCell ref="K27:K30"/>
    <mergeCell ref="B31:B34"/>
    <mergeCell ref="C31:C34"/>
    <mergeCell ref="D31:D34"/>
    <mergeCell ref="E31:E34"/>
    <mergeCell ref="F31:F32"/>
    <mergeCell ref="G31:G32"/>
    <mergeCell ref="L27:L30"/>
    <mergeCell ref="F29:F30"/>
    <mergeCell ref="G29:I30"/>
    <mergeCell ref="B27:B30"/>
    <mergeCell ref="C27:C30"/>
    <mergeCell ref="D27:D30"/>
    <mergeCell ref="E27:E30"/>
    <mergeCell ref="F27:F28"/>
    <mergeCell ref="L11:L14"/>
    <mergeCell ref="G14:I14"/>
    <mergeCell ref="B19:B22"/>
    <mergeCell ref="C19:C22"/>
    <mergeCell ref="D19:D22"/>
    <mergeCell ref="E19:E22"/>
    <mergeCell ref="F19:F20"/>
    <mergeCell ref="G19:G20"/>
    <mergeCell ref="H19:H20"/>
    <mergeCell ref="I19:I20"/>
    <mergeCell ref="B11:B14"/>
    <mergeCell ref="C11:C14"/>
    <mergeCell ref="D11:D14"/>
    <mergeCell ref="E11:E14"/>
    <mergeCell ref="J11:J14"/>
    <mergeCell ref="K11:K14"/>
    <mergeCell ref="L19:L22"/>
    <mergeCell ref="F21:F22"/>
    <mergeCell ref="H16:H17"/>
    <mergeCell ref="I16:I17"/>
    <mergeCell ref="B15:B18"/>
    <mergeCell ref="C15:C18"/>
    <mergeCell ref="D15:D18"/>
    <mergeCell ref="E15:E18"/>
    <mergeCell ref="J15:J18"/>
    <mergeCell ref="K15:K18"/>
    <mergeCell ref="L15:L18"/>
    <mergeCell ref="B23:B26"/>
    <mergeCell ref="C23:C26"/>
    <mergeCell ref="D23:D26"/>
    <mergeCell ref="E23:E26"/>
    <mergeCell ref="J23:J26"/>
    <mergeCell ref="K23:K26"/>
    <mergeCell ref="L23:L26"/>
    <mergeCell ref="G26:I26"/>
    <mergeCell ref="B2:J2"/>
    <mergeCell ref="B3:J3"/>
    <mergeCell ref="J5:L5"/>
    <mergeCell ref="B7:B10"/>
    <mergeCell ref="C7:C10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B43:B46"/>
    <mergeCell ref="C43:C46"/>
    <mergeCell ref="D43:D46"/>
    <mergeCell ref="E43:E46"/>
    <mergeCell ref="I43:I46"/>
    <mergeCell ref="J43:J46"/>
    <mergeCell ref="G21:I22"/>
    <mergeCell ref="J19:J22"/>
    <mergeCell ref="K19:K22"/>
    <mergeCell ref="H31:H32"/>
    <mergeCell ref="I31:I32"/>
    <mergeCell ref="J31:J34"/>
    <mergeCell ref="K31:K34"/>
    <mergeCell ref="J35:J38"/>
    <mergeCell ref="K35:K38"/>
    <mergeCell ref="J39:J42"/>
    <mergeCell ref="K39:K42"/>
    <mergeCell ref="C35:C38"/>
    <mergeCell ref="D35:D38"/>
    <mergeCell ref="E35:E38"/>
    <mergeCell ref="L67:L70"/>
    <mergeCell ref="L43:L46"/>
    <mergeCell ref="K43:K46"/>
    <mergeCell ref="F43:F44"/>
    <mergeCell ref="G43:G44"/>
    <mergeCell ref="H43:H44"/>
    <mergeCell ref="F45:F46"/>
    <mergeCell ref="G45:G46"/>
    <mergeCell ref="H45:H46"/>
    <mergeCell ref="L63:L66"/>
    <mergeCell ref="L51:L54"/>
    <mergeCell ref="G54:I54"/>
    <mergeCell ref="H47:H50"/>
    <mergeCell ref="I47:I50"/>
    <mergeCell ref="J47:J50"/>
    <mergeCell ref="K47:K50"/>
    <mergeCell ref="K51:K54"/>
    <mergeCell ref="G62:I62"/>
    <mergeCell ref="J59:J62"/>
    <mergeCell ref="K59:K62"/>
    <mergeCell ref="L59:L62"/>
    <mergeCell ref="G55:G56"/>
    <mergeCell ref="G58:I58"/>
    <mergeCell ref="H55:H56"/>
  </mergeCells>
  <phoneticPr fontId="40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L33"/>
  <sheetViews>
    <sheetView showGridLines="0" workbookViewId="0">
      <selection activeCell="A36" sqref="A36:C42"/>
    </sheetView>
  </sheetViews>
  <sheetFormatPr defaultRowHeight="17" x14ac:dyDescent="0.45"/>
  <cols>
    <col min="1" max="1" width="5.58203125" customWidth="1"/>
    <col min="2" max="2" width="12.1640625" customWidth="1"/>
    <col min="3" max="3" width="33.5" customWidth="1"/>
    <col min="4" max="4" width="16.08203125" style="139" customWidth="1"/>
    <col min="5" max="5" width="13.4140625" customWidth="1"/>
    <col min="6" max="6" width="27.08203125" customWidth="1"/>
    <col min="7" max="7" width="7.58203125" customWidth="1"/>
    <col min="8" max="8" width="4.58203125" customWidth="1"/>
  </cols>
  <sheetData>
    <row r="1" spans="1:10" x14ac:dyDescent="0.45">
      <c r="A1" s="139"/>
      <c r="B1" s="139"/>
      <c r="C1" s="139"/>
      <c r="E1" s="139"/>
      <c r="F1" s="139"/>
      <c r="G1" s="139"/>
      <c r="H1" s="139"/>
      <c r="I1" s="139"/>
      <c r="J1" s="139"/>
    </row>
    <row r="2" spans="1:10" x14ac:dyDescent="0.45">
      <c r="A2" s="139"/>
      <c r="B2" s="139"/>
      <c r="C2" s="139"/>
      <c r="E2" s="139"/>
      <c r="F2" s="139"/>
      <c r="G2" s="139"/>
      <c r="H2" s="139"/>
      <c r="I2" s="139"/>
      <c r="J2" s="139"/>
    </row>
    <row r="3" spans="1:10" ht="17.399999999999999" customHeight="1" x14ac:dyDescent="0.45">
      <c r="A3" s="366" t="s">
        <v>152</v>
      </c>
      <c r="B3" s="366"/>
      <c r="C3" s="366"/>
      <c r="D3" s="366"/>
      <c r="E3" s="366"/>
      <c r="F3" s="366"/>
      <c r="G3" s="366"/>
      <c r="H3" s="139"/>
      <c r="I3" s="139"/>
      <c r="J3" s="139"/>
    </row>
    <row r="4" spans="1:10" ht="17.399999999999999" customHeight="1" x14ac:dyDescent="0.45">
      <c r="A4" s="366"/>
      <c r="B4" s="366"/>
      <c r="C4" s="366"/>
      <c r="D4" s="366"/>
      <c r="E4" s="366"/>
      <c r="F4" s="366"/>
      <c r="G4" s="366"/>
      <c r="H4" s="139"/>
      <c r="I4" s="139"/>
      <c r="J4" s="139"/>
    </row>
    <row r="5" spans="1:10" x14ac:dyDescent="0.45">
      <c r="A5" s="139"/>
      <c r="B5" s="139"/>
      <c r="C5" s="139"/>
      <c r="E5" s="139"/>
      <c r="F5" s="139"/>
      <c r="G5" s="139"/>
      <c r="H5" s="139"/>
      <c r="I5" s="139"/>
      <c r="J5" s="139"/>
    </row>
    <row r="6" spans="1:10" x14ac:dyDescent="0.45">
      <c r="A6" s="139"/>
      <c r="B6" s="367" t="s">
        <v>153</v>
      </c>
      <c r="C6" s="368"/>
      <c r="D6" s="368"/>
      <c r="E6" s="368"/>
      <c r="F6" s="368"/>
      <c r="G6" s="139"/>
      <c r="H6" s="139"/>
      <c r="I6" s="139"/>
      <c r="J6" s="139"/>
    </row>
    <row r="7" spans="1:10" x14ac:dyDescent="0.45">
      <c r="A7" s="139"/>
      <c r="B7" s="368"/>
      <c r="C7" s="368"/>
      <c r="D7" s="368"/>
      <c r="E7" s="368"/>
      <c r="F7" s="368"/>
      <c r="G7" s="139"/>
      <c r="H7" s="139"/>
      <c r="I7" s="139"/>
      <c r="J7" s="139"/>
    </row>
    <row r="8" spans="1:10" x14ac:dyDescent="0.45">
      <c r="A8" s="139"/>
      <c r="B8" s="139"/>
      <c r="C8" s="139"/>
      <c r="E8" s="139"/>
      <c r="F8" s="139"/>
      <c r="G8" s="139"/>
      <c r="H8" s="139"/>
      <c r="I8" s="139"/>
      <c r="J8" s="139"/>
    </row>
    <row r="9" spans="1:10" ht="24" customHeight="1" thickBot="1" x14ac:dyDescent="0.5">
      <c r="A9" s="139"/>
      <c r="B9" s="139"/>
      <c r="C9" s="139"/>
      <c r="E9" s="139"/>
      <c r="F9" s="139"/>
      <c r="G9" s="139"/>
      <c r="H9" s="139"/>
      <c r="I9" s="139"/>
      <c r="J9" s="139"/>
    </row>
    <row r="10" spans="1:10" ht="24" customHeight="1" x14ac:dyDescent="0.45">
      <c r="A10" s="139"/>
      <c r="B10" s="140" t="s">
        <v>119</v>
      </c>
      <c r="C10" s="141" t="s">
        <v>120</v>
      </c>
      <c r="D10" s="141" t="s">
        <v>121</v>
      </c>
      <c r="E10" s="141" t="s">
        <v>122</v>
      </c>
      <c r="F10" s="141" t="s">
        <v>123</v>
      </c>
      <c r="G10" s="139"/>
      <c r="H10" s="139"/>
      <c r="I10" s="139"/>
      <c r="J10" s="139"/>
    </row>
    <row r="11" spans="1:10" ht="24" customHeight="1" x14ac:dyDescent="0.45">
      <c r="A11" s="139"/>
      <c r="B11" s="369" t="s">
        <v>124</v>
      </c>
      <c r="C11" s="142" t="s">
        <v>125</v>
      </c>
      <c r="D11" s="143" t="s">
        <v>126</v>
      </c>
      <c r="E11" s="144">
        <v>5.0000000000000001E-3</v>
      </c>
      <c r="F11" s="145" t="s">
        <v>127</v>
      </c>
      <c r="G11" s="139"/>
      <c r="H11" s="139"/>
      <c r="I11" s="139"/>
      <c r="J11" s="139"/>
    </row>
    <row r="12" spans="1:10" ht="24" customHeight="1" x14ac:dyDescent="0.45">
      <c r="A12" s="139"/>
      <c r="B12" s="370"/>
      <c r="C12" s="142" t="s">
        <v>128</v>
      </c>
      <c r="D12" s="147" t="s">
        <v>129</v>
      </c>
      <c r="E12" s="144">
        <v>5.0000000000000001E-3</v>
      </c>
      <c r="F12" s="146" t="s">
        <v>155</v>
      </c>
      <c r="G12" s="139"/>
      <c r="H12" s="139"/>
      <c r="I12" s="139"/>
      <c r="J12" s="139"/>
    </row>
    <row r="13" spans="1:10" x14ac:dyDescent="0.45">
      <c r="A13" s="139"/>
      <c r="B13" s="370"/>
      <c r="C13" s="148" t="s">
        <v>130</v>
      </c>
      <c r="D13" s="149">
        <v>2000</v>
      </c>
      <c r="E13" s="150">
        <v>4.0000000000000001E-3</v>
      </c>
      <c r="F13" s="151" t="s">
        <v>131</v>
      </c>
      <c r="G13" s="139"/>
      <c r="H13" s="139"/>
      <c r="I13" s="139"/>
      <c r="J13" s="139"/>
    </row>
    <row r="14" spans="1:10" x14ac:dyDescent="0.45">
      <c r="A14" s="139"/>
      <c r="B14" s="370"/>
      <c r="C14" s="142" t="s">
        <v>132</v>
      </c>
      <c r="D14" s="152">
        <v>6000</v>
      </c>
      <c r="E14" s="144">
        <v>0.02</v>
      </c>
      <c r="F14" s="153" t="s">
        <v>133</v>
      </c>
      <c r="G14" s="139"/>
      <c r="H14" s="139"/>
      <c r="I14" s="139"/>
      <c r="J14" s="139"/>
    </row>
    <row r="15" spans="1:10" x14ac:dyDescent="0.45">
      <c r="A15" s="139"/>
      <c r="B15" s="370"/>
      <c r="C15" s="142" t="s">
        <v>134</v>
      </c>
      <c r="D15" s="154">
        <v>3000</v>
      </c>
      <c r="E15" s="144">
        <v>0.01</v>
      </c>
      <c r="F15" s="142" t="s">
        <v>133</v>
      </c>
      <c r="G15" s="139"/>
      <c r="H15" s="139"/>
      <c r="I15" s="139"/>
      <c r="J15" s="139"/>
    </row>
    <row r="16" spans="1:10" x14ac:dyDescent="0.45">
      <c r="A16" s="139"/>
      <c r="B16" s="371"/>
      <c r="C16" s="142" t="s">
        <v>135</v>
      </c>
      <c r="D16" s="154">
        <v>2000</v>
      </c>
      <c r="E16" s="144">
        <v>4.0000000000000001E-3</v>
      </c>
      <c r="F16" s="142" t="s">
        <v>131</v>
      </c>
      <c r="G16" s="139"/>
      <c r="H16" s="139"/>
      <c r="I16" s="139"/>
      <c r="J16" s="139"/>
    </row>
    <row r="17" spans="1:12" x14ac:dyDescent="0.45">
      <c r="A17" s="139"/>
      <c r="B17" s="369" t="s">
        <v>136</v>
      </c>
      <c r="C17" s="142" t="s">
        <v>137</v>
      </c>
      <c r="D17" s="154">
        <v>6000</v>
      </c>
      <c r="E17" s="144">
        <v>0.02</v>
      </c>
      <c r="F17" s="142" t="s">
        <v>133</v>
      </c>
      <c r="G17" s="139"/>
      <c r="H17" s="139"/>
      <c r="I17" s="139"/>
      <c r="J17" s="139"/>
    </row>
    <row r="18" spans="1:12" x14ac:dyDescent="0.45">
      <c r="A18" s="139"/>
      <c r="B18" s="370"/>
      <c r="C18" s="142" t="s">
        <v>138</v>
      </c>
      <c r="D18" s="154">
        <v>8000</v>
      </c>
      <c r="E18" s="144">
        <v>7.0000000000000007E-2</v>
      </c>
      <c r="F18" s="142" t="s">
        <v>139</v>
      </c>
      <c r="G18" s="139"/>
      <c r="H18" s="139"/>
      <c r="I18" s="139"/>
      <c r="J18" s="139"/>
    </row>
    <row r="19" spans="1:12" x14ac:dyDescent="0.45">
      <c r="A19" s="139"/>
      <c r="B19" s="370"/>
      <c r="C19" s="142" t="s">
        <v>140</v>
      </c>
      <c r="D19" s="154">
        <v>6000</v>
      </c>
      <c r="E19" s="144">
        <v>2.5000000000000001E-2</v>
      </c>
      <c r="F19" s="142" t="s">
        <v>131</v>
      </c>
      <c r="G19" s="139"/>
      <c r="H19" s="139"/>
      <c r="I19" s="139"/>
      <c r="J19" s="139"/>
    </row>
    <row r="20" spans="1:12" x14ac:dyDescent="0.45">
      <c r="B20" s="371"/>
      <c r="C20" s="142" t="s">
        <v>141</v>
      </c>
      <c r="D20" s="154">
        <v>2000</v>
      </c>
      <c r="E20" s="144">
        <v>7.0000000000000001E-3</v>
      </c>
      <c r="F20" s="142" t="s">
        <v>131</v>
      </c>
    </row>
    <row r="21" spans="1:12" x14ac:dyDescent="0.45">
      <c r="B21" s="155" t="s">
        <v>142</v>
      </c>
      <c r="C21" s="142" t="s">
        <v>143</v>
      </c>
      <c r="D21" s="143" t="s">
        <v>144</v>
      </c>
      <c r="E21" s="144">
        <v>2.5000000000000001E-2</v>
      </c>
      <c r="F21" s="142" t="s">
        <v>133</v>
      </c>
    </row>
    <row r="22" spans="1:12" x14ac:dyDescent="0.45">
      <c r="H22" s="139"/>
      <c r="I22" s="139"/>
      <c r="J22" s="139"/>
      <c r="K22" s="139"/>
      <c r="L22" s="139"/>
    </row>
    <row r="23" spans="1:12" x14ac:dyDescent="0.45">
      <c r="H23" s="139"/>
      <c r="I23" s="139"/>
      <c r="J23" s="139"/>
      <c r="K23" s="139"/>
      <c r="L23" s="139"/>
    </row>
    <row r="24" spans="1:12" x14ac:dyDescent="0.45">
      <c r="H24" s="139"/>
      <c r="I24" s="139"/>
      <c r="J24" s="139"/>
      <c r="K24" s="139"/>
      <c r="L24" s="139"/>
    </row>
    <row r="25" spans="1:12" x14ac:dyDescent="0.45">
      <c r="B25" s="367" t="s">
        <v>154</v>
      </c>
      <c r="C25" s="368"/>
      <c r="D25" s="368"/>
      <c r="E25" s="368"/>
      <c r="F25" s="368"/>
      <c r="H25" s="139"/>
      <c r="I25" s="139"/>
      <c r="J25" s="139"/>
      <c r="K25" s="139"/>
      <c r="L25" s="139"/>
    </row>
    <row r="26" spans="1:12" x14ac:dyDescent="0.45">
      <c r="B26" s="368"/>
      <c r="C26" s="368"/>
      <c r="D26" s="368"/>
      <c r="E26" s="368"/>
      <c r="F26" s="368"/>
      <c r="H26" s="139"/>
      <c r="I26" s="139"/>
      <c r="J26" s="139"/>
      <c r="K26" s="139"/>
      <c r="L26" s="139"/>
    </row>
    <row r="27" spans="1:12" x14ac:dyDescent="0.45">
      <c r="H27" s="139"/>
      <c r="I27" s="139"/>
      <c r="J27" s="139"/>
      <c r="K27" s="139"/>
      <c r="L27" s="139"/>
    </row>
    <row r="28" spans="1:12" x14ac:dyDescent="0.45">
      <c r="H28" s="139"/>
      <c r="I28" s="139"/>
      <c r="J28" s="139"/>
      <c r="K28" s="139"/>
      <c r="L28" s="139"/>
    </row>
    <row r="29" spans="1:12" x14ac:dyDescent="0.45">
      <c r="B29" s="156" t="s">
        <v>115</v>
      </c>
      <c r="C29" s="156" t="s">
        <v>116</v>
      </c>
      <c r="D29" s="361" t="s">
        <v>117</v>
      </c>
      <c r="E29" s="362"/>
      <c r="F29" s="362"/>
      <c r="H29" s="139"/>
      <c r="I29" s="139"/>
      <c r="J29" s="139"/>
      <c r="K29" s="139"/>
      <c r="L29" s="139"/>
    </row>
    <row r="30" spans="1:12" x14ac:dyDescent="0.45">
      <c r="B30" s="359" t="s">
        <v>145</v>
      </c>
      <c r="C30" s="151" t="s">
        <v>157</v>
      </c>
      <c r="D30" s="363" t="s">
        <v>146</v>
      </c>
      <c r="E30" s="364"/>
      <c r="F30" s="365"/>
      <c r="H30" s="139"/>
      <c r="I30" s="139"/>
      <c r="J30" s="139"/>
      <c r="K30" s="139"/>
      <c r="L30" s="139"/>
    </row>
    <row r="31" spans="1:12" x14ac:dyDescent="0.45">
      <c r="B31" s="360"/>
      <c r="C31" s="151" t="s">
        <v>156</v>
      </c>
      <c r="D31" s="363" t="s">
        <v>147</v>
      </c>
      <c r="E31" s="364"/>
      <c r="F31" s="365"/>
      <c r="H31" s="139"/>
      <c r="I31" s="139"/>
      <c r="J31" s="139"/>
      <c r="K31" s="139"/>
      <c r="L31" s="139"/>
    </row>
    <row r="32" spans="1:12" ht="17.399999999999999" customHeight="1" x14ac:dyDescent="0.45">
      <c r="B32" s="359" t="s">
        <v>118</v>
      </c>
      <c r="C32" s="151" t="s">
        <v>148</v>
      </c>
      <c r="D32" s="363" t="s">
        <v>149</v>
      </c>
      <c r="E32" s="364"/>
      <c r="F32" s="365"/>
      <c r="H32" s="139"/>
      <c r="I32" s="139"/>
      <c r="J32" s="139"/>
      <c r="K32" s="139"/>
      <c r="L32" s="139"/>
    </row>
    <row r="33" spans="2:12" x14ac:dyDescent="0.45">
      <c r="B33" s="360"/>
      <c r="C33" s="151" t="s">
        <v>150</v>
      </c>
      <c r="D33" s="363" t="s">
        <v>151</v>
      </c>
      <c r="E33" s="364"/>
      <c r="F33" s="365"/>
      <c r="H33" s="139"/>
      <c r="I33" s="139"/>
      <c r="J33" s="139"/>
      <c r="K33" s="139"/>
      <c r="L33" s="139"/>
    </row>
  </sheetData>
  <mergeCells count="12">
    <mergeCell ref="A3:G4"/>
    <mergeCell ref="B6:F7"/>
    <mergeCell ref="B25:F26"/>
    <mergeCell ref="B11:B16"/>
    <mergeCell ref="B17:B20"/>
    <mergeCell ref="B30:B31"/>
    <mergeCell ref="B32:B33"/>
    <mergeCell ref="D29:F29"/>
    <mergeCell ref="D30:F30"/>
    <mergeCell ref="D31:F31"/>
    <mergeCell ref="D32:F32"/>
    <mergeCell ref="D33:F33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1</vt:i4>
      </vt:variant>
    </vt:vector>
  </HeadingPairs>
  <TitlesOfParts>
    <vt:vector size="8" baseType="lpstr">
      <vt:lpstr>서비스율 요약</vt:lpstr>
      <vt:lpstr>Media Mix</vt:lpstr>
      <vt:lpstr>1000_AD타임</vt:lpstr>
      <vt:lpstr>AAM 타겟팅 옵션 안내</vt:lpstr>
      <vt:lpstr>위약금가이드</vt:lpstr>
      <vt:lpstr>제작가이드_ALL</vt:lpstr>
      <vt:lpstr>2018년 판매 정책 변경 가이드</vt:lpstr>
      <vt:lpstr>'서비스율 요약'!Print_Area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numb492</dc:creator>
  <cp:lastModifiedBy>연정_박연정</cp:lastModifiedBy>
  <cp:lastPrinted>2021-05-24T07:44:00Z</cp:lastPrinted>
  <dcterms:created xsi:type="dcterms:W3CDTF">2012-01-02T05:00:14Z</dcterms:created>
  <dcterms:modified xsi:type="dcterms:W3CDTF">2024-10-14T11:43:38Z</dcterms:modified>
</cp:coreProperties>
</file>